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IEPIRKUMI\LU_2018_31_I\"/>
    </mc:Choice>
  </mc:AlternateContent>
  <bookViews>
    <workbookView xWindow="0" yWindow="0" windowWidth="26340" windowHeight="8670" tabRatio="913" firstSheet="1" activeTab="2"/>
  </bookViews>
  <sheets>
    <sheet name="KOPT (PASŪTĪTĀJA)" sheetId="22" r:id="rId1"/>
    <sheet name="KOPT" sheetId="23" r:id="rId2"/>
    <sheet name="KOPS" sheetId="24" r:id="rId3"/>
    <sheet name="kāpnes" sheetId="9" r:id="rId4"/>
    <sheet name="426" sheetId="5" r:id="rId5"/>
    <sheet name="427A5" sheetId="6" r:id="rId6"/>
    <sheet name="527" sheetId="25" r:id="rId7"/>
    <sheet name="309" sheetId="42" r:id="rId8"/>
    <sheet name="312" sheetId="7" r:id="rId9"/>
    <sheet name="119" sheetId="13" r:id="rId10"/>
    <sheet name="Apgāds (pagraba jumt.)" sheetId="15" r:id="rId11"/>
    <sheet name="5. stāva gaitenis" sheetId="17" r:id="rId12"/>
    <sheet name="228" sheetId="19" r:id="rId13"/>
    <sheet name="502" sheetId="18" r:id="rId14"/>
    <sheet name="510" sheetId="20" r:id="rId15"/>
    <sheet name="LU apgāds" sheetId="28" r:id="rId16"/>
    <sheet name="WC" sheetId="31" r:id="rId17"/>
    <sheet name="koridors" sheetId="32" r:id="rId18"/>
    <sheet name="307" sheetId="33" r:id="rId19"/>
    <sheet name="319" sheetId="34" r:id="rId20"/>
    <sheet name="336" sheetId="35" r:id="rId21"/>
    <sheet name="415" sheetId="36" r:id="rId22"/>
    <sheet name="427V4" sheetId="38" r:id="rId23"/>
    <sheet name="428V4" sheetId="43" r:id="rId24"/>
    <sheet name="426V4" sheetId="39" r:id="rId25"/>
    <sheet name="ESRI_MAPINFO_SHEET" sheetId="26" state="veryHidden" r:id="rId26"/>
  </sheets>
  <definedNames>
    <definedName name="_xlnm.Print_Area" localSheetId="2">KOPS!$A$1:$I$62</definedName>
    <definedName name="_xlnm.Print_Titles" localSheetId="9">'119'!$13:$15</definedName>
    <definedName name="_xlnm.Print_Titles" localSheetId="12">'228'!$13:$15</definedName>
    <definedName name="_xlnm.Print_Titles" localSheetId="8">'312'!$13:$15</definedName>
    <definedName name="_xlnm.Print_Titles" localSheetId="4">'426'!$13:$15</definedName>
    <definedName name="_xlnm.Print_Titles" localSheetId="5">'427A5'!$13:$15</definedName>
    <definedName name="_xlnm.Print_Titles" localSheetId="11">'5. stāva gaitenis'!$13:$15</definedName>
    <definedName name="_xlnm.Print_Titles" localSheetId="13">'502'!$13:$15</definedName>
    <definedName name="_xlnm.Print_Titles" localSheetId="14">'510'!$13:$15</definedName>
    <definedName name="_xlnm.Print_Titles" localSheetId="6">'527'!$13:$15</definedName>
    <definedName name="_xlnm.Print_Titles" localSheetId="10">'Apgāds (pagraba jumt.)'!$13:$15</definedName>
    <definedName name="_xlnm.Print_Titles" localSheetId="3">kāpnes!$13:$15</definedName>
    <definedName name="_xlnm.Print_Titles" localSheetId="2">KOPS!$22:$24</definedName>
    <definedName name="_xlnm.Print_Titles" localSheetId="1">KOPT!$23:$24</definedName>
    <definedName name="_xlnm.Print_Titles" localSheetId="0">'KOPT (PASŪTĪTĀJA)'!$23:$24</definedName>
  </definedNames>
  <calcPr calcId="162913" iterate="1" iterateCount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7" i="24" l="1"/>
  <c r="E47" i="24" s="1"/>
  <c r="G47" i="24"/>
  <c r="H47" i="24"/>
  <c r="I47" i="24"/>
  <c r="A3" i="43"/>
  <c r="C16" i="39"/>
  <c r="O59" i="43"/>
  <c r="O60" i="43" s="1"/>
  <c r="N59" i="43"/>
  <c r="M59" i="43"/>
  <c r="L59" i="43"/>
  <c r="A51" i="43"/>
  <c r="A52" i="43" s="1"/>
  <c r="A53" i="43" s="1"/>
  <c r="A55" i="43" s="1"/>
  <c r="A28" i="43"/>
  <c r="A20" i="43"/>
  <c r="A21" i="43" s="1"/>
  <c r="A24" i="43" s="1"/>
  <c r="C16" i="43"/>
  <c r="O62" i="43" l="1"/>
  <c r="O63" i="43" s="1"/>
  <c r="P59" i="43"/>
  <c r="P60" i="43" s="1"/>
  <c r="P61" i="43" s="1"/>
  <c r="M60" i="43"/>
  <c r="N60" i="43"/>
  <c r="M62" i="43"/>
  <c r="N62" i="43"/>
  <c r="E25" i="42"/>
  <c r="E24" i="42"/>
  <c r="P30" i="42"/>
  <c r="P31" i="42" s="1"/>
  <c r="O30" i="42"/>
  <c r="N30" i="42"/>
  <c r="N31" i="42" s="1"/>
  <c r="M30" i="42"/>
  <c r="L30" i="42"/>
  <c r="I30" i="24" s="1"/>
  <c r="M9" i="42"/>
  <c r="M63" i="43" l="1"/>
  <c r="N63" i="43"/>
  <c r="P63" i="43" s="1"/>
  <c r="P62" i="43"/>
  <c r="N33" i="42"/>
  <c r="N34" i="42"/>
  <c r="G30" i="24" s="1"/>
  <c r="P33" i="42"/>
  <c r="P34" i="42" s="1"/>
  <c r="P32" i="42"/>
  <c r="M31" i="42"/>
  <c r="M33" i="42"/>
  <c r="O31" i="42"/>
  <c r="O33" i="42"/>
  <c r="E35" i="39"/>
  <c r="A51" i="38"/>
  <c r="A53" i="38" s="1"/>
  <c r="A3" i="39"/>
  <c r="P64" i="43" l="1"/>
  <c r="P65" i="43" s="1"/>
  <c r="M9" i="43" s="1"/>
  <c r="N35" i="42"/>
  <c r="N36" i="42" s="1"/>
  <c r="O34" i="42"/>
  <c r="H30" i="24" s="1"/>
  <c r="M34" i="42"/>
  <c r="F30" i="24" s="1"/>
  <c r="M35" i="42"/>
  <c r="M36" i="42" s="1"/>
  <c r="P35" i="42"/>
  <c r="P36" i="42" s="1"/>
  <c r="N77" i="9"/>
  <c r="O77" i="9"/>
  <c r="L77" i="9"/>
  <c r="O35" i="42" l="1"/>
  <c r="O36" i="42" s="1"/>
  <c r="E30" i="24"/>
  <c r="O80" i="9"/>
  <c r="O78" i="9"/>
  <c r="N78" i="9"/>
  <c r="N80" i="9"/>
  <c r="M77" i="9"/>
  <c r="P77" i="9"/>
  <c r="O81" i="9" l="1"/>
  <c r="O82" i="9" s="1"/>
  <c r="O83" i="9" s="1"/>
  <c r="N81" i="9"/>
  <c r="P78" i="9"/>
  <c r="P79" i="9" s="1"/>
  <c r="P80" i="9"/>
  <c r="M80" i="9"/>
  <c r="M78" i="9"/>
  <c r="M81" i="9" s="1"/>
  <c r="N82" i="9" l="1"/>
  <c r="N83" i="9" s="1"/>
  <c r="P81" i="9"/>
  <c r="M82" i="9"/>
  <c r="M83" i="9" s="1"/>
  <c r="P82" i="9" l="1"/>
  <c r="P83" i="9" s="1"/>
  <c r="E46" i="5" l="1"/>
  <c r="E50" i="19" l="1"/>
  <c r="E37" i="7"/>
  <c r="L66" i="33" l="1"/>
  <c r="I41" i="24" s="1"/>
  <c r="L69" i="34"/>
  <c r="I42" i="24" s="1"/>
  <c r="L41" i="35"/>
  <c r="I43" i="24" s="1"/>
  <c r="L27" i="36"/>
  <c r="I44" i="24" s="1"/>
  <c r="L70" i="38"/>
  <c r="I45" i="24" s="1"/>
  <c r="L63" i="39"/>
  <c r="I46" i="24" s="1"/>
  <c r="L39" i="32"/>
  <c r="I40" i="24" s="1"/>
  <c r="L29" i="31"/>
  <c r="I39" i="24" s="1"/>
  <c r="A20" i="39"/>
  <c r="A21" i="39" s="1"/>
  <c r="A24" i="39" s="1"/>
  <c r="A29" i="39" s="1"/>
  <c r="A52" i="39" s="1"/>
  <c r="A54" i="39" s="1"/>
  <c r="A55" i="39" s="1"/>
  <c r="A56" i="39" s="1"/>
  <c r="A57" i="39" s="1"/>
  <c r="A59" i="39" s="1"/>
  <c r="O63" i="39"/>
  <c r="N63" i="39"/>
  <c r="A20" i="38"/>
  <c r="A21" i="38" s="1"/>
  <c r="A24" i="38" s="1"/>
  <c r="A26" i="38" s="1"/>
  <c r="A28" i="38" s="1"/>
  <c r="A31" i="38" s="1"/>
  <c r="A40" i="38" s="1"/>
  <c r="A60" i="38" s="1"/>
  <c r="A61" i="38" s="1"/>
  <c r="A62" i="38" s="1"/>
  <c r="A63" i="38" s="1"/>
  <c r="A64" i="38" s="1"/>
  <c r="A66" i="38" s="1"/>
  <c r="O70" i="38"/>
  <c r="N70" i="38"/>
  <c r="C16" i="38"/>
  <c r="A3" i="38"/>
  <c r="A23" i="36"/>
  <c r="O27" i="36"/>
  <c r="N27" i="36"/>
  <c r="C16" i="36"/>
  <c r="A3" i="36"/>
  <c r="A20" i="35"/>
  <c r="A23" i="35" s="1"/>
  <c r="A31" i="35" s="1"/>
  <c r="A35" i="35" s="1"/>
  <c r="A37" i="35" s="1"/>
  <c r="O41" i="35"/>
  <c r="C16" i="35"/>
  <c r="A3" i="35"/>
  <c r="A20" i="34"/>
  <c r="A21" i="34" s="1"/>
  <c r="A24" i="34" s="1"/>
  <c r="A26" i="34" s="1"/>
  <c r="A28" i="34" s="1"/>
  <c r="A31" i="34" s="1"/>
  <c r="A42" i="34" s="1"/>
  <c r="A50" i="34" s="1"/>
  <c r="O69" i="34"/>
  <c r="N69" i="34"/>
  <c r="C16" i="34"/>
  <c r="A3" i="34"/>
  <c r="O66" i="33"/>
  <c r="N66" i="33"/>
  <c r="A17" i="33"/>
  <c r="A20" i="33" s="1"/>
  <c r="A21" i="33" s="1"/>
  <c r="A24" i="33" s="1"/>
  <c r="A26" i="33" s="1"/>
  <c r="A30" i="33" s="1"/>
  <c r="A41" i="33" s="1"/>
  <c r="A49" i="33" s="1"/>
  <c r="A51" i="33" s="1"/>
  <c r="A53" i="33" s="1"/>
  <c r="A55" i="33" s="1"/>
  <c r="A56" i="33" s="1"/>
  <c r="A57" i="33" s="1"/>
  <c r="C16" i="33"/>
  <c r="A3" i="33"/>
  <c r="A30" i="32"/>
  <c r="A32" i="32" s="1"/>
  <c r="A35" i="32" s="1"/>
  <c r="O39" i="32"/>
  <c r="N39" i="32"/>
  <c r="C16" i="32"/>
  <c r="A3" i="32"/>
  <c r="O29" i="31"/>
  <c r="N29" i="31"/>
  <c r="M29" i="31"/>
  <c r="A17" i="31"/>
  <c r="A20" i="31" s="1"/>
  <c r="A21" i="31" s="1"/>
  <c r="A22" i="31" s="1"/>
  <c r="A23" i="31" s="1"/>
  <c r="A25" i="31" s="1"/>
  <c r="C16" i="31"/>
  <c r="A3" i="31"/>
  <c r="A52" i="34" l="1"/>
  <c r="A54" i="34" s="1"/>
  <c r="A59" i="34" s="1"/>
  <c r="A60" i="34" s="1"/>
  <c r="A61" i="34" s="1"/>
  <c r="A62" i="34" s="1"/>
  <c r="A63" i="34" s="1"/>
  <c r="A65" i="34" s="1"/>
  <c r="M63" i="39"/>
  <c r="O66" i="39"/>
  <c r="O64" i="39"/>
  <c r="N64" i="39"/>
  <c r="N66" i="39"/>
  <c r="N73" i="38"/>
  <c r="N71" i="38"/>
  <c r="O71" i="38"/>
  <c r="O73" i="38"/>
  <c r="N30" i="36"/>
  <c r="N28" i="36"/>
  <c r="O28" i="36"/>
  <c r="O30" i="36"/>
  <c r="O42" i="35"/>
  <c r="O44" i="35"/>
  <c r="O45" i="35" s="1"/>
  <c r="H43" i="24" s="1"/>
  <c r="M41" i="35"/>
  <c r="N70" i="34"/>
  <c r="N72" i="34"/>
  <c r="O70" i="34"/>
  <c r="O72" i="34"/>
  <c r="M69" i="34"/>
  <c r="N69" i="33"/>
  <c r="N67" i="33"/>
  <c r="O67" i="33"/>
  <c r="O69" i="33"/>
  <c r="O40" i="32"/>
  <c r="O42" i="32"/>
  <c r="M39" i="32"/>
  <c r="N42" i="32"/>
  <c r="N40" i="32"/>
  <c r="O32" i="31"/>
  <c r="O30" i="31"/>
  <c r="M32" i="31"/>
  <c r="M30" i="31"/>
  <c r="P29" i="31"/>
  <c r="N30" i="31"/>
  <c r="N32" i="31"/>
  <c r="F38" i="24"/>
  <c r="L100" i="28"/>
  <c r="H38" i="24" s="1"/>
  <c r="M100" i="28"/>
  <c r="N100" i="28"/>
  <c r="G38" i="24" s="1"/>
  <c r="O100" i="28"/>
  <c r="P100" i="28"/>
  <c r="E82" i="28"/>
  <c r="E79" i="28"/>
  <c r="E62" i="28"/>
  <c r="E65" i="28" s="1"/>
  <c r="E66" i="28" s="1"/>
  <c r="E67" i="28" s="1"/>
  <c r="E60" i="28"/>
  <c r="E61" i="28" s="1"/>
  <c r="E59" i="28"/>
  <c r="E50" i="28"/>
  <c r="E51" i="28" s="1"/>
  <c r="E45" i="28"/>
  <c r="E36" i="28"/>
  <c r="E22" i="28"/>
  <c r="A3" i="28"/>
  <c r="H36" i="24"/>
  <c r="I37" i="24"/>
  <c r="L53" i="18"/>
  <c r="I36" i="24" s="1"/>
  <c r="L49" i="20"/>
  <c r="M49" i="20"/>
  <c r="F37" i="24" s="1"/>
  <c r="N49" i="20"/>
  <c r="G37" i="24" s="1"/>
  <c r="O49" i="20"/>
  <c r="H37" i="24" s="1"/>
  <c r="P49" i="20"/>
  <c r="E35" i="20"/>
  <c r="E33" i="20"/>
  <c r="E30" i="20"/>
  <c r="E29" i="20"/>
  <c r="E28" i="20"/>
  <c r="M53" i="18"/>
  <c r="F36" i="24" s="1"/>
  <c r="N53" i="18"/>
  <c r="G36" i="24" s="1"/>
  <c r="O53" i="18"/>
  <c r="P53" i="18"/>
  <c r="E37" i="18"/>
  <c r="E30" i="18"/>
  <c r="E31" i="18" s="1"/>
  <c r="E28" i="18"/>
  <c r="E29" i="18" s="1"/>
  <c r="E27" i="18"/>
  <c r="E26" i="18"/>
  <c r="O33" i="31" l="1"/>
  <c r="H39" i="24" s="1"/>
  <c r="N70" i="33"/>
  <c r="G41" i="24" s="1"/>
  <c r="N67" i="39"/>
  <c r="G46" i="24" s="1"/>
  <c r="O73" i="34"/>
  <c r="H42" i="24" s="1"/>
  <c r="O70" i="33"/>
  <c r="H41" i="24" s="1"/>
  <c r="O43" i="32"/>
  <c r="H40" i="24" s="1"/>
  <c r="I38" i="24"/>
  <c r="M33" i="31"/>
  <c r="N33" i="31"/>
  <c r="G39" i="24" s="1"/>
  <c r="N43" i="32"/>
  <c r="G40" i="24" s="1"/>
  <c r="N73" i="34"/>
  <c r="G42" i="24" s="1"/>
  <c r="O31" i="36"/>
  <c r="H44" i="24" s="1"/>
  <c r="N31" i="36"/>
  <c r="G44" i="24" s="1"/>
  <c r="N74" i="38"/>
  <c r="G45" i="24" s="1"/>
  <c r="O74" i="38"/>
  <c r="H45" i="24" s="1"/>
  <c r="O67" i="39"/>
  <c r="H46" i="24" s="1"/>
  <c r="M66" i="39"/>
  <c r="M64" i="39"/>
  <c r="P63" i="39"/>
  <c r="M70" i="38"/>
  <c r="M27" i="36"/>
  <c r="N41" i="35"/>
  <c r="P41" i="35" s="1"/>
  <c r="M44" i="35"/>
  <c r="M42" i="35"/>
  <c r="M72" i="34"/>
  <c r="M70" i="34"/>
  <c r="P69" i="34"/>
  <c r="M66" i="33"/>
  <c r="M42" i="32"/>
  <c r="M40" i="32"/>
  <c r="P39" i="32"/>
  <c r="P32" i="31"/>
  <c r="P30" i="31"/>
  <c r="P31" i="31" s="1"/>
  <c r="E38" i="24"/>
  <c r="E38" i="28"/>
  <c r="E42" i="28"/>
  <c r="E41" i="28"/>
  <c r="E63" i="28"/>
  <c r="E39" i="28"/>
  <c r="E37" i="24"/>
  <c r="E36" i="24"/>
  <c r="E31" i="20"/>
  <c r="E36" i="20"/>
  <c r="E37" i="20" s="1"/>
  <c r="E33" i="18"/>
  <c r="M67" i="39" l="1"/>
  <c r="M43" i="32"/>
  <c r="P43" i="32" s="1"/>
  <c r="P44" i="32" s="1"/>
  <c r="P45" i="32" s="1"/>
  <c r="M9" i="32" s="1"/>
  <c r="P33" i="31"/>
  <c r="P34" i="31" s="1"/>
  <c r="P35" i="31" s="1"/>
  <c r="M9" i="31" s="1"/>
  <c r="F39" i="24"/>
  <c r="E39" i="24" s="1"/>
  <c r="M73" i="34"/>
  <c r="M45" i="35"/>
  <c r="F43" i="24" s="1"/>
  <c r="P67" i="39"/>
  <c r="P68" i="39" s="1"/>
  <c r="F46" i="24"/>
  <c r="E46" i="24" s="1"/>
  <c r="P66" i="39"/>
  <c r="P64" i="39"/>
  <c r="P65" i="39" s="1"/>
  <c r="M73" i="38"/>
  <c r="M71" i="38"/>
  <c r="P70" i="38"/>
  <c r="M30" i="36"/>
  <c r="P27" i="36"/>
  <c r="M28" i="36"/>
  <c r="P44" i="35"/>
  <c r="P42" i="35"/>
  <c r="P43" i="35" s="1"/>
  <c r="N44" i="35"/>
  <c r="N42" i="35"/>
  <c r="P72" i="34"/>
  <c r="P70" i="34"/>
  <c r="P71" i="34" s="1"/>
  <c r="M69" i="33"/>
  <c r="M67" i="33"/>
  <c r="M70" i="33" s="1"/>
  <c r="P66" i="33"/>
  <c r="P40" i="32"/>
  <c r="P41" i="32" s="1"/>
  <c r="P42" i="32"/>
  <c r="E43" i="28"/>
  <c r="O103" i="28"/>
  <c r="E34" i="18"/>
  <c r="M74" i="38" l="1"/>
  <c r="F45" i="24" s="1"/>
  <c r="E45" i="24" s="1"/>
  <c r="F40" i="24"/>
  <c r="E40" i="24" s="1"/>
  <c r="P70" i="33"/>
  <c r="P71" i="33" s="1"/>
  <c r="P72" i="33" s="1"/>
  <c r="M9" i="33" s="1"/>
  <c r="F41" i="24"/>
  <c r="E41" i="24" s="1"/>
  <c r="P73" i="34"/>
  <c r="F42" i="24"/>
  <c r="E42" i="24" s="1"/>
  <c r="N45" i="35"/>
  <c r="M31" i="36"/>
  <c r="P74" i="38"/>
  <c r="P75" i="38" s="1"/>
  <c r="P76" i="38" s="1"/>
  <c r="M9" i="38" s="1"/>
  <c r="P69" i="39"/>
  <c r="M9" i="39" s="1"/>
  <c r="P71" i="38"/>
  <c r="P72" i="38" s="1"/>
  <c r="P73" i="38"/>
  <c r="P28" i="36"/>
  <c r="P29" i="36" s="1"/>
  <c r="P30" i="36"/>
  <c r="P69" i="33"/>
  <c r="P67" i="33"/>
  <c r="P68" i="33" s="1"/>
  <c r="O101" i="28"/>
  <c r="O104" i="28" s="1"/>
  <c r="O105" i="28" s="1"/>
  <c r="O106" i="28" s="1"/>
  <c r="P103" i="28"/>
  <c r="P101" i="28"/>
  <c r="P102" i="28" s="1"/>
  <c r="M101" i="28"/>
  <c r="M103" i="28"/>
  <c r="N103" i="28"/>
  <c r="N101" i="28"/>
  <c r="E35" i="18"/>
  <c r="P74" i="34" l="1"/>
  <c r="P75" i="34" s="1"/>
  <c r="M9" i="34" s="1"/>
  <c r="P45" i="35"/>
  <c r="P46" i="35" s="1"/>
  <c r="P47" i="35" s="1"/>
  <c r="M9" i="35" s="1"/>
  <c r="G43" i="24"/>
  <c r="E43" i="24" s="1"/>
  <c r="P31" i="36"/>
  <c r="F44" i="24"/>
  <c r="E44" i="24" s="1"/>
  <c r="M104" i="28"/>
  <c r="N104" i="28"/>
  <c r="N105" i="28" s="1"/>
  <c r="N106" i="28" s="1"/>
  <c r="P104" i="28"/>
  <c r="P32" i="36" l="1"/>
  <c r="P33" i="36" s="1"/>
  <c r="M9" i="36" s="1"/>
  <c r="M105" i="28"/>
  <c r="M106" i="28" s="1"/>
  <c r="P105" i="28"/>
  <c r="P106" i="28" s="1"/>
  <c r="M9" i="28" s="1"/>
  <c r="A26" i="24" l="1"/>
  <c r="A27" i="24" s="1"/>
  <c r="B25" i="23"/>
  <c r="A25" i="23"/>
  <c r="B18" i="23"/>
  <c r="B17" i="23"/>
  <c r="C31" i="22"/>
  <c r="C25" i="22"/>
  <c r="B25" i="22"/>
  <c r="A25" i="22"/>
  <c r="B18" i="22"/>
  <c r="B17" i="22"/>
  <c r="O34" i="25" l="1"/>
  <c r="H29" i="24" s="1"/>
  <c r="N34" i="25"/>
  <c r="G29" i="24" s="1"/>
  <c r="L34" i="25"/>
  <c r="I29" i="24" s="1"/>
  <c r="A28" i="24"/>
  <c r="A29" i="24" s="1"/>
  <c r="O35" i="25" l="1"/>
  <c r="O38" i="25" s="1"/>
  <c r="O39" i="25" s="1"/>
  <c r="O40" i="25" s="1"/>
  <c r="O37" i="25"/>
  <c r="N37" i="25"/>
  <c r="N35" i="25"/>
  <c r="N38" i="25" l="1"/>
  <c r="N39" i="25" s="1"/>
  <c r="N40" i="25" s="1"/>
  <c r="M34" i="25"/>
  <c r="F29" i="24" s="1"/>
  <c r="E29" i="24" s="1"/>
  <c r="P34" i="25"/>
  <c r="M35" i="25" l="1"/>
  <c r="M37" i="25"/>
  <c r="P37" i="25"/>
  <c r="P35" i="25"/>
  <c r="P36" i="25" s="1"/>
  <c r="M38" i="25" l="1"/>
  <c r="M39" i="25" s="1"/>
  <c r="M40" i="25" s="1"/>
  <c r="P38" i="25"/>
  <c r="P39" i="25" s="1"/>
  <c r="P40" i="25" s="1"/>
  <c r="M9" i="25" s="1"/>
  <c r="A3" i="20" l="1"/>
  <c r="A3" i="18"/>
  <c r="L30" i="15" l="1"/>
  <c r="I33" i="24" s="1"/>
  <c r="L56" i="19"/>
  <c r="I35" i="24" s="1"/>
  <c r="O56" i="19"/>
  <c r="N56" i="19"/>
  <c r="I26" i="24"/>
  <c r="H26" i="24"/>
  <c r="G35" i="24" l="1"/>
  <c r="N59" i="19"/>
  <c r="N57" i="19"/>
  <c r="N60" i="19" s="1"/>
  <c r="N61" i="19" s="1"/>
  <c r="N62" i="19" s="1"/>
  <c r="O59" i="19"/>
  <c r="O57" i="19"/>
  <c r="H35" i="24"/>
  <c r="M56" i="19"/>
  <c r="O30" i="15"/>
  <c r="P56" i="19"/>
  <c r="L61" i="13"/>
  <c r="I32" i="24" s="1"/>
  <c r="O29" i="17"/>
  <c r="L29" i="17"/>
  <c r="I34" i="24" s="1"/>
  <c r="M30" i="15"/>
  <c r="N30" i="15"/>
  <c r="F26" i="24"/>
  <c r="N53" i="7"/>
  <c r="G31" i="24" s="1"/>
  <c r="O57" i="5"/>
  <c r="H27" i="24" s="1"/>
  <c r="L57" i="5"/>
  <c r="I27" i="24" s="1"/>
  <c r="M57" i="5"/>
  <c r="F27" i="24" s="1"/>
  <c r="N57" i="5"/>
  <c r="N52" i="20" l="1"/>
  <c r="N50" i="20"/>
  <c r="O52" i="20"/>
  <c r="O50" i="20"/>
  <c r="O53" i="20" s="1"/>
  <c r="O54" i="20" s="1"/>
  <c r="O55" i="20" s="1"/>
  <c r="M56" i="18"/>
  <c r="M54" i="18"/>
  <c r="H34" i="24"/>
  <c r="O32" i="17"/>
  <c r="O30" i="17"/>
  <c r="P57" i="19"/>
  <c r="P58" i="19" s="1"/>
  <c r="P59" i="19"/>
  <c r="G26" i="24"/>
  <c r="E26" i="24" s="1"/>
  <c r="G33" i="24"/>
  <c r="N33" i="15"/>
  <c r="N31" i="15"/>
  <c r="F33" i="24"/>
  <c r="M33" i="15"/>
  <c r="M31" i="15"/>
  <c r="O33" i="15"/>
  <c r="O31" i="15"/>
  <c r="H33" i="24"/>
  <c r="M59" i="19"/>
  <c r="F35" i="24"/>
  <c r="E35" i="24" s="1"/>
  <c r="M57" i="19"/>
  <c r="O60" i="19"/>
  <c r="O61" i="19" s="1"/>
  <c r="O62" i="19" s="1"/>
  <c r="P29" i="17"/>
  <c r="N58" i="5"/>
  <c r="G27" i="24"/>
  <c r="E27" i="24" s="1"/>
  <c r="N60" i="5"/>
  <c r="O58" i="5"/>
  <c r="O60" i="5"/>
  <c r="M60" i="5"/>
  <c r="M58" i="5"/>
  <c r="N56" i="7"/>
  <c r="N54" i="7"/>
  <c r="N61" i="13"/>
  <c r="M29" i="17"/>
  <c r="P61" i="13"/>
  <c r="M61" i="13"/>
  <c r="F32" i="24" s="1"/>
  <c r="N29" i="17"/>
  <c r="O61" i="13"/>
  <c r="P30" i="15"/>
  <c r="P53" i="7"/>
  <c r="N34" i="6"/>
  <c r="G28" i="24" s="1"/>
  <c r="M53" i="7"/>
  <c r="F31" i="24" s="1"/>
  <c r="O53" i="7"/>
  <c r="H31" i="24" s="1"/>
  <c r="M34" i="6"/>
  <c r="F28" i="24" s="1"/>
  <c r="O34" i="6"/>
  <c r="H28" i="24" s="1"/>
  <c r="L53" i="7"/>
  <c r="I31" i="24" s="1"/>
  <c r="L34" i="6"/>
  <c r="I28" i="24" s="1"/>
  <c r="P57" i="5"/>
  <c r="N53" i="20" l="1"/>
  <c r="N54" i="20" s="1"/>
  <c r="N55" i="20" s="1"/>
  <c r="N56" i="18"/>
  <c r="N54" i="18"/>
  <c r="M52" i="20"/>
  <c r="M50" i="20"/>
  <c r="E31" i="24"/>
  <c r="P56" i="18"/>
  <c r="P54" i="18"/>
  <c r="O56" i="18"/>
  <c r="O54" i="18"/>
  <c r="P52" i="20"/>
  <c r="P50" i="20"/>
  <c r="M60" i="19"/>
  <c r="M61" i="19" s="1"/>
  <c r="M62" i="19" s="1"/>
  <c r="M57" i="18"/>
  <c r="M58" i="18" s="1"/>
  <c r="M59" i="18" s="1"/>
  <c r="O34" i="15"/>
  <c r="O35" i="15" s="1"/>
  <c r="O36" i="15" s="1"/>
  <c r="O33" i="17"/>
  <c r="O34" i="17" s="1"/>
  <c r="O35" i="17" s="1"/>
  <c r="I50" i="24"/>
  <c r="C19" i="24" s="1"/>
  <c r="E33" i="24"/>
  <c r="N34" i="15"/>
  <c r="G32" i="24"/>
  <c r="N64" i="13"/>
  <c r="N62" i="13"/>
  <c r="N35" i="15"/>
  <c r="N36" i="15" s="1"/>
  <c r="O64" i="13"/>
  <c r="H32" i="24"/>
  <c r="H50" i="24" s="1"/>
  <c r="O62" i="13"/>
  <c r="E28" i="24"/>
  <c r="P33" i="15"/>
  <c r="P31" i="15"/>
  <c r="M34" i="15"/>
  <c r="M35" i="15" s="1"/>
  <c r="M36" i="15" s="1"/>
  <c r="P60" i="19"/>
  <c r="P61" i="19" s="1"/>
  <c r="P62" i="19" s="1"/>
  <c r="M9" i="19" s="1"/>
  <c r="F34" i="24"/>
  <c r="F50" i="24" s="1"/>
  <c r="E54" i="24" s="1"/>
  <c r="M30" i="17"/>
  <c r="M32" i="17"/>
  <c r="G34" i="24"/>
  <c r="N32" i="17"/>
  <c r="N30" i="17"/>
  <c r="P32" i="17"/>
  <c r="P30" i="17"/>
  <c r="P31" i="17" s="1"/>
  <c r="P62" i="13"/>
  <c r="P64" i="13"/>
  <c r="M64" i="13"/>
  <c r="M62" i="13"/>
  <c r="N61" i="5"/>
  <c r="N62" i="5" s="1"/>
  <c r="N63" i="5" s="1"/>
  <c r="O61" i="5"/>
  <c r="O62" i="5" s="1"/>
  <c r="O63" i="5" s="1"/>
  <c r="P60" i="5"/>
  <c r="P58" i="5"/>
  <c r="M61" i="5"/>
  <c r="N57" i="7"/>
  <c r="N58" i="7" s="1"/>
  <c r="N59" i="7" s="1"/>
  <c r="O56" i="7"/>
  <c r="O54" i="7"/>
  <c r="P56" i="7"/>
  <c r="P54" i="7"/>
  <c r="P55" i="7" s="1"/>
  <c r="M56" i="7"/>
  <c r="M54" i="7"/>
  <c r="O37" i="6"/>
  <c r="O35" i="6"/>
  <c r="M37" i="6"/>
  <c r="M35" i="6"/>
  <c r="N37" i="6"/>
  <c r="N35" i="6"/>
  <c r="P34" i="6"/>
  <c r="M38" i="6" l="1"/>
  <c r="N57" i="18"/>
  <c r="N58" i="18" s="1"/>
  <c r="N59" i="18" s="1"/>
  <c r="P57" i="18"/>
  <c r="P58" i="18" s="1"/>
  <c r="P59" i="18" s="1"/>
  <c r="M9" i="18" s="1"/>
  <c r="P55" i="18"/>
  <c r="P53" i="20"/>
  <c r="P54" i="20" s="1"/>
  <c r="P55" i="20" s="1"/>
  <c r="P51" i="20"/>
  <c r="M53" i="20"/>
  <c r="M54" i="20" s="1"/>
  <c r="M55" i="20" s="1"/>
  <c r="O57" i="18"/>
  <c r="O58" i="18" s="1"/>
  <c r="O59" i="18" s="1"/>
  <c r="O65" i="13"/>
  <c r="O66" i="13" s="1"/>
  <c r="O67" i="13" s="1"/>
  <c r="N38" i="6"/>
  <c r="O38" i="6"/>
  <c r="N65" i="13"/>
  <c r="N66" i="13" s="1"/>
  <c r="N67" i="13" s="1"/>
  <c r="P34" i="15"/>
  <c r="P35" i="15" s="1"/>
  <c r="P36" i="15" s="1"/>
  <c r="P32" i="15"/>
  <c r="M65" i="13"/>
  <c r="M66" i="13" s="1"/>
  <c r="M67" i="13" s="1"/>
  <c r="E32" i="24"/>
  <c r="N33" i="17"/>
  <c r="N34" i="17" s="1"/>
  <c r="N35" i="17" s="1"/>
  <c r="M33" i="17"/>
  <c r="M34" i="17" s="1"/>
  <c r="M35" i="17" s="1"/>
  <c r="P33" i="17"/>
  <c r="P34" i="17" s="1"/>
  <c r="P35" i="17" s="1"/>
  <c r="M9" i="17" s="1"/>
  <c r="E34" i="24"/>
  <c r="G50" i="24"/>
  <c r="E50" i="24" s="1"/>
  <c r="E53" i="24" s="1"/>
  <c r="P65" i="13"/>
  <c r="P66" i="13" s="1"/>
  <c r="P67" i="13" s="1"/>
  <c r="P63" i="13"/>
  <c r="M62" i="5"/>
  <c r="M63" i="5" s="1"/>
  <c r="P61" i="5"/>
  <c r="P62" i="5" s="1"/>
  <c r="P63" i="5" s="1"/>
  <c r="P59" i="5"/>
  <c r="O57" i="7"/>
  <c r="M57" i="7"/>
  <c r="P57" i="7"/>
  <c r="P58" i="7" s="1"/>
  <c r="P59" i="7" s="1"/>
  <c r="P37" i="6"/>
  <c r="P35" i="6"/>
  <c r="O39" i="6"/>
  <c r="O40" i="6" s="1"/>
  <c r="M39" i="6"/>
  <c r="M40" i="6" s="1"/>
  <c r="M9" i="9"/>
  <c r="M9" i="7"/>
  <c r="E51" i="24" l="1"/>
  <c r="E52" i="24" s="1"/>
  <c r="M9" i="5"/>
  <c r="P38" i="6"/>
  <c r="O58" i="7"/>
  <c r="O59" i="7" s="1"/>
  <c r="M58" i="7"/>
  <c r="M59" i="7" s="1"/>
  <c r="N39" i="6"/>
  <c r="N40" i="6" s="1"/>
  <c r="P36" i="6"/>
  <c r="M9" i="20"/>
  <c r="M9" i="15"/>
  <c r="E55" i="24" l="1"/>
  <c r="C17" i="24" s="1"/>
  <c r="P39" i="6"/>
  <c r="P40" i="6" s="1"/>
  <c r="M9" i="6" s="1"/>
  <c r="M9" i="13"/>
  <c r="D25" i="23" l="1"/>
  <c r="D25" i="22" s="1"/>
  <c r="D27" i="22" s="1"/>
  <c r="D29" i="22" s="1"/>
  <c r="D30" i="22" s="1"/>
  <c r="D31" i="22" s="1"/>
  <c r="D32" i="22" s="1"/>
  <c r="D34" i="22" l="1"/>
  <c r="D35" i="22"/>
  <c r="D27" i="23"/>
  <c r="D29" i="23" s="1"/>
  <c r="D38" i="22" l="1"/>
</calcChain>
</file>

<file path=xl/sharedStrings.xml><?xml version="1.0" encoding="utf-8"?>
<sst xmlns="http://schemas.openxmlformats.org/spreadsheetml/2006/main" count="2497" uniqueCount="507">
  <si>
    <t>(Darba veids vai konstruktīvā elementa nosaukums)</t>
  </si>
  <si>
    <t xml:space="preserve">Būves nosaukums: </t>
  </si>
  <si>
    <t xml:space="preserve">Objekta nosaukums: </t>
  </si>
  <si>
    <t xml:space="preserve">Objekta adrese: </t>
  </si>
  <si>
    <t>Nr.p.k.</t>
  </si>
  <si>
    <t>kods</t>
  </si>
  <si>
    <t>Darba nosaukums</t>
  </si>
  <si>
    <t>Mērvienība</t>
  </si>
  <si>
    <t>Daudzums</t>
  </si>
  <si>
    <t>Vienības izmaksas</t>
  </si>
  <si>
    <t>Kopā uz visu apjomu</t>
  </si>
  <si>
    <t>laika norma (c/h)</t>
  </si>
  <si>
    <t>darba samaksas likme (EURO/h)</t>
  </si>
  <si>
    <t>darba alga (EURO)</t>
  </si>
  <si>
    <t>mehānismi (EURO)</t>
  </si>
  <si>
    <t>Kopā (EURO)</t>
  </si>
  <si>
    <t>darbietilpība (c/h)</t>
  </si>
  <si>
    <t>summa (EURO)</t>
  </si>
  <si>
    <t>Sagatavošanās darbi</t>
  </si>
  <si>
    <t>līg.cena</t>
  </si>
  <si>
    <t>Neaizskaramo virsmu nosegšana / aizsardzība pret bojājumiem montāžas laikā</t>
  </si>
  <si>
    <r>
      <t>m</t>
    </r>
    <r>
      <rPr>
        <sz val="10"/>
        <rFont val="Calibri"/>
        <family val="2"/>
      </rPr>
      <t>²</t>
    </r>
  </si>
  <si>
    <t>gb.</t>
  </si>
  <si>
    <t>Tesa krāsotāju līmlente, dzeltena, 50°C, 50mmx50m</t>
  </si>
  <si>
    <t>ELT-PAP 280 Aizsargkartons kartons remonta darbiem, Platums 130 cm, rullis 30 m²</t>
  </si>
  <si>
    <t>rullis</t>
  </si>
  <si>
    <t>Mēbeļu demontāža / pārvietošana / montāža</t>
  </si>
  <si>
    <t>kpl.</t>
  </si>
  <si>
    <t>Demontāžas darbi</t>
  </si>
  <si>
    <t>Griesti</t>
  </si>
  <si>
    <t>t.m.</t>
  </si>
  <si>
    <t>Sienas</t>
  </si>
  <si>
    <t>Grīda</t>
  </si>
  <si>
    <t>Grīdlīstes demontāža</t>
  </si>
  <si>
    <t>Esošā lamināta grīdas seguma demontāža</t>
  </si>
  <si>
    <r>
      <t>m</t>
    </r>
    <r>
      <rPr>
        <sz val="10"/>
        <rFont val="Times New Roman"/>
        <family val="1"/>
        <charset val="186"/>
      </rPr>
      <t>²</t>
    </r>
  </si>
  <si>
    <t>Iekšējie apdares darbi</t>
  </si>
  <si>
    <t>Knauf Ģipša apmetums MP 75, 30 kg</t>
  </si>
  <si>
    <t>Knauf Dziļumgrunts Tiefengrund, 15L</t>
  </si>
  <si>
    <t>m</t>
  </si>
  <si>
    <t>Universāla dziļumgrunts Knauf Tiefengrund 1 l</t>
  </si>
  <si>
    <t>Universāla dziļumgrunts Knauf Tiefengrund 5 l</t>
  </si>
  <si>
    <t>Universāla dziļumgrunts Knauf Tiefengrund 15 l</t>
  </si>
  <si>
    <t>Smilšpapīrs</t>
  </si>
  <si>
    <t>Knauf Sheetrock Super Finish gatavā špaktele, Universālā (zaļš) 20kg</t>
  </si>
  <si>
    <t>Gatava tapešu līme Casco WallPaper, 5L</t>
  </si>
  <si>
    <t>PVC grīdlīstes montāža</t>
  </si>
  <si>
    <t>Flīžu ieklāšana grīdai</t>
  </si>
  <si>
    <t>Flīzes</t>
  </si>
  <si>
    <t>Citi darbi</t>
  </si>
  <si>
    <t>Sakopšanas darbi pēc remontdarbu veikšanas</t>
  </si>
  <si>
    <t>Durvis</t>
  </si>
  <si>
    <t>Kopā</t>
  </si>
  <si>
    <t>Virsizdevumi</t>
  </si>
  <si>
    <t>t.sk. darba aizsardzība</t>
  </si>
  <si>
    <t>Peļņa</t>
  </si>
  <si>
    <t>Kopā bez PVN</t>
  </si>
  <si>
    <t>PVN</t>
  </si>
  <si>
    <t>Pavisam būvniecības izmaksas</t>
  </si>
  <si>
    <t>Piezīmes.</t>
  </si>
  <si>
    <t>Sastādīja</t>
  </si>
  <si>
    <t>Apstiprinu</t>
  </si>
  <si>
    <t>(paraksts un tā atšifrējums, datums)</t>
  </si>
  <si>
    <t>Tesa Easy Cover remonta aizsargplēve ar līmlenti 2.60x17m</t>
  </si>
  <si>
    <t>Weber Floor 4150 smalkais grīdu pašizlīdzinātājs (4-30mm) 25kg
Patēriņš: 1,7 kg/m2 (1mm biezā kārtā)</t>
  </si>
  <si>
    <t>Weber MD 16 (Vetonit) Grunts koncentrāts 3L
Patēriņš (1 kārta)
Betons: 0,10 l/m²</t>
  </si>
  <si>
    <t>Elektromontāžas darbi pirms/pēc remontdarbu veikšanas (gaismekļu, slēdžu, rozešu pagaidu demontāža/montāža)</t>
  </si>
  <si>
    <t>Parketa grīdas seguma remonts, t.sk.</t>
  </si>
  <si>
    <t>Krāsojamo tapešu noņemšana un virsmas nomazgāšana no līmes paliekām no sienām</t>
  </si>
  <si>
    <t>Montāžas darbi</t>
  </si>
  <si>
    <t>Griestu balsinājuma/krāsas slāņa noņemšana</t>
  </si>
  <si>
    <t>Nostiprinošā akrila grunts "ANTIKRĪTS" 3L, vai ekvivalents</t>
  </si>
  <si>
    <t>Špakteļtepe iekšdarbiem Vivacolor LH White 15L, vai ekvivalents</t>
  </si>
  <si>
    <t>Gruntējuma krāsa Vivacolor Interior Primer 2.7L, vai ekvivalents</t>
  </si>
  <si>
    <t>Gruntējuma krāsa Vivacolor Interior Primer 9L, vai ekvivalents</t>
  </si>
  <si>
    <t>Krāsa griestiem, Vivacolor Interior Ceiling 2.7L, vai ekvivalents</t>
  </si>
  <si>
    <t>Krāsa griestiem, Vivacolor Interior Ceiling 9L, vai ekvivalents</t>
  </si>
  <si>
    <t>Krāsojamās tapetes Rasch Wallton 183924, 1,06X25m, vai ekvivalents</t>
  </si>
  <si>
    <t>Šuvju aizpildītājjava Knauf Fugenbunt, 5kg, vai ekvivalents</t>
  </si>
  <si>
    <t>Elastīga flīžu līme grīdai Knauf K3, iepakojums 25 kg, vai ekvivalents</t>
  </si>
  <si>
    <t>Sienu balsinājuma/krāsas slāņa noņemšana</t>
  </si>
  <si>
    <t>Latvijas Universitāte</t>
  </si>
  <si>
    <t>Logi</t>
  </si>
  <si>
    <t>Esoša PVC loga 1170x2175(h) demontāža, ieskaitot utilizācijas izmaksas</t>
  </si>
  <si>
    <t>Jauns verams-atgāžams PVC logs 1170x2175(h), montāža, ieskaitot logu aiļu apdari/atjaunošanu.
Loga tehniskie dati
1. Profils: Aluplast IDEAL 4000
2. Profilu krāsa: šokolādes brūns / balts
4. Furnitūra: Maco Multi-Matic Standart; rokturis PVC,
balts; mikrovēdināšana
5. Dekoratīvās uzlikas: Šprose starp stikliem 24mm, brūns
ārp./balts iekšp.
6. Drenāža ārā
7. Uw &lt;= 1.45.
vai ekvivalents</t>
  </si>
  <si>
    <t>Tiešās izmaksas kopā, t.sk. darba devēja sociālais nodoklis</t>
  </si>
  <si>
    <t xml:space="preserve">Griestu virsmas tīrīšana, sagatavošana iekšējiem apdares darbiem, t.sk. griestu dekora (bagetes griestiem) tīrīšana visā perimetrā. Darbi veicami, izmantojot sastatnes, griestu augstums 3,60 m </t>
  </si>
  <si>
    <t>Parketa seguma daļējā demontāža un atpakaļ ieklāšana, ieskaitot demontētas grīdas utilizāciju</t>
  </si>
  <si>
    <t>Parketa slīpēšana un lakošana ar divkomponentu (īpaši nodilumizturīgu) parketa laku 3 kārtās, ieskaitot iepriekšējo apstrādi ar gruntslāni</t>
  </si>
  <si>
    <r>
      <t xml:space="preserve">Griestu virsmas augstvērtīgā krāsošana </t>
    </r>
    <r>
      <rPr>
        <b/>
        <sz val="10"/>
        <rFont val="Times New Roman"/>
        <family val="1"/>
        <charset val="186"/>
      </rPr>
      <t>(t.sk. griestu dekora</t>
    </r>
    <r>
      <rPr>
        <sz val="10"/>
        <rFont val="Times New Roman"/>
        <family val="1"/>
      </rPr>
      <t xml:space="preserve"> (bagetes griestiem) krāsošana visā perimetrā), tajā skaitā:
-virsmas sagatavošana špaktelēšanai;
-gruntēšana;
-daļējā špaktelēšana, plaisu remonts;
-slīpēšana;
-gruntēšana ar gruntējuma krāsu (1 reizi);
-krāsošana (2 reizes)
Krāsu toņus saskaņot ar Pasūtītāju</t>
    </r>
  </si>
  <si>
    <t>Krāsojamo tapešu noņemšana un virsmas nomazgāšana no līmes paliekām no sienām, ieskaitot utilizācijas izmaksas</t>
  </si>
  <si>
    <t>Esošā linoleja grīdas seguma demontāža, 2 slāņi, t.sk. grīdlīstes, ieskaitot utilizācijas izmaksas</t>
  </si>
  <si>
    <t>Krāsojamo tapešu līmēšana uz sienām, daļēji špaktelējot sienas, tapsētu virsmu krāsojums ar ūdensdisspersijas krāsām ar rullīti (2 kārtās), t.sk.:
-virsmas sagatavošana špaktelēšanai;
-gruntēšana;
-špaktelēšana, ieskaitot stūru apstrādi (1mm kārta);
-slīpēšana
-tapešu līmēšana
-gruntēšana ar gruntskrāsu (1 kārtā)
-tapešu krāsošana (2 kārtās)</t>
  </si>
  <si>
    <t>Matēta krāsa iekšdarbiem Vivacolor 7, 18 Litri, vai ekvivalents</t>
  </si>
  <si>
    <t>Gruntējuma krāsa sienām un griestiem Vivacolor 1, 9 Litri, vai ekvivalents</t>
  </si>
  <si>
    <r>
      <t xml:space="preserve">Gruntējuma krāsa sienām un griestiem Vivacolor 1, </t>
    </r>
    <r>
      <rPr>
        <sz val="10"/>
        <rFont val="Times New Roman"/>
        <family val="1"/>
        <charset val="186"/>
      </rPr>
      <t xml:space="preserve">4.8 Litri, </t>
    </r>
    <r>
      <rPr>
        <sz val="10"/>
        <rFont val="Times New Roman"/>
        <family val="1"/>
      </rPr>
      <t>vai ekvivalents</t>
    </r>
  </si>
  <si>
    <t>Weber MD 16 (Vetonit) Grunts koncentrāts 10L, vai ekvivalents</t>
  </si>
  <si>
    <t>APSTIPRINU</t>
  </si>
  <si>
    <t>__________________________</t>
  </si>
  <si>
    <t>(pasūtītāja paraksts un tā atšifrējums)</t>
  </si>
  <si>
    <t>Z.v.</t>
  </si>
  <si>
    <t>Pasūtītāja būvniecības koptāme</t>
  </si>
  <si>
    <t>Būves nosaukums:</t>
  </si>
  <si>
    <t>Būves adrese:</t>
  </si>
  <si>
    <t>Nr. p.k.</t>
  </si>
  <si>
    <t>Objekta nosaukums</t>
  </si>
  <si>
    <t>Objekta izmaksas
(euro)</t>
  </si>
  <si>
    <t>Kopā būvniecības izmaksas</t>
  </si>
  <si>
    <t>Finanšu rezerves neparedzētiem darbiem</t>
  </si>
  <si>
    <t>Būvniecības izmaksas ar neparedzētiem izdevumiem bez PVN</t>
  </si>
  <si>
    <t>Ar būvniecību saistītie pārējie izdevumi:</t>
  </si>
  <si>
    <t>būvuzraudzība</t>
  </si>
  <si>
    <t>būvprojekta autoruzraudzība</t>
  </si>
  <si>
    <t>izpētes un projektēšanas darbi</t>
  </si>
  <si>
    <t>būvprojekta ekspertīze</t>
  </si>
  <si>
    <t>Sastādīja:</t>
  </si>
  <si>
    <t>Sertifikāta Nr.</t>
  </si>
  <si>
    <t>Pārbaudīja:</t>
  </si>
  <si>
    <t>Projekta vadītājs:</t>
  </si>
  <si>
    <t>Būvniecības koptāme</t>
  </si>
  <si>
    <t>KOPS1</t>
  </si>
  <si>
    <t>Kopsavilkuma aprēķini pa darbu vai konstruktīvo elementu veidiem</t>
  </si>
  <si>
    <t xml:space="preserve"> Vispārējie būvdarbi</t>
  </si>
  <si>
    <t>Remontdarbi Latvijas Universitātes vajadzībām</t>
  </si>
  <si>
    <t>Objekta nosaukums:</t>
  </si>
  <si>
    <t>Kods, tāmes Nr.</t>
  </si>
  <si>
    <t>Darba veids vai konstruktīvā elementa nosaukums</t>
  </si>
  <si>
    <t>Tāmes izmaksas
(euro)</t>
  </si>
  <si>
    <t>Tai skaitā</t>
  </si>
  <si>
    <t>Darbietilpība
(c/h)</t>
  </si>
  <si>
    <t>Darba alga 
(euro)</t>
  </si>
  <si>
    <t>Mehānismi 
(euro)</t>
  </si>
  <si>
    <t>1-1</t>
  </si>
  <si>
    <t>1-2</t>
  </si>
  <si>
    <t>1-3</t>
  </si>
  <si>
    <t>1-4</t>
  </si>
  <si>
    <t>1-5</t>
  </si>
  <si>
    <t>1-6</t>
  </si>
  <si>
    <t>1-7</t>
  </si>
  <si>
    <t>Pavisam kopā</t>
  </si>
  <si>
    <t>Būvuzņēmējam jādod pilna apjoma tendera (iepirkuma) cenu piedāvājums, ieskaitot palīgdarbus  un materiālus, kas nav uzrādīti tāmē, apjomu sarakstā un projektā, bet ir nepieciešami projektētā būvobjekta izbūvei un nodošanai ekspluatācijā.</t>
  </si>
  <si>
    <t>527. kabinets</t>
  </si>
  <si>
    <t>1-8</t>
  </si>
  <si>
    <t>1-9</t>
  </si>
  <si>
    <t>1-10</t>
  </si>
  <si>
    <t>312. kabinets</t>
  </si>
  <si>
    <t>119. kabinets</t>
  </si>
  <si>
    <t>Apgāds grāmatu noliktavā (pagraba jumtiņš)</t>
  </si>
  <si>
    <t>5. stāva gaitenis</t>
  </si>
  <si>
    <t>228. kabinets</t>
  </si>
  <si>
    <t>Esošā linoleja grīdas seguma demontāža, t.sk. grīdlīstes, ieskaitot utilizācijas izmaksas</t>
  </si>
  <si>
    <t xml:space="preserve">Piekaramo griestu montāža, t.sk.:
-piekaramo griestu konstrukcija (jauns karkass)
- plāksnes 600x600mm, Armstrong tipa
</t>
  </si>
  <si>
    <t>Iekšējie elektrotehniskie darbi</t>
  </si>
  <si>
    <t>V-TAC LED lampa 600x600 mm, 45W, montāža piek.griestos</t>
  </si>
  <si>
    <t>Iekš.palodzes remonts (slīpēšana, krāsošana)</t>
  </si>
  <si>
    <t>Bojātā fasādes krāsas slāņa noņemšana, fasādes tīrīšana, sagatavošana pārkrāsošanai</t>
  </si>
  <si>
    <t>Fasādes pārkrāsošana, t.sk.:
- Atvērto plaisu aizšpaktelēšana vienā līmenī ar apkārtējo virsmu
-Apmetuma virsmas gruntēšana
-Fasādes krāsošana</t>
  </si>
  <si>
    <t>2018 .gada ___. _____________</t>
  </si>
  <si>
    <t>Pakāpienu remonts</t>
  </si>
  <si>
    <t>Betona pakāpienu remonts un pakāpienu profilu atjaunošana kāpņu telpās (stipri bojāti)</t>
  </si>
  <si>
    <t>Betona pakāpienu remonts un pakāpienu profilu atjaunošana kāpņu telpās (maznozīmīgi defekti)</t>
  </si>
  <si>
    <t>Durvju bloku izjaukšana un utilizācija</t>
  </si>
  <si>
    <t>Sienu krāsošana ar pusmatēto mazgājamo krāsu (toni saskaņot ar Pasūtītāju), t.sk. esošo plaisu špaktelēšana, virsmas slīpēšana un gruntēšana pirms krāsošanas</t>
  </si>
  <si>
    <t>Pastkastītes</t>
  </si>
  <si>
    <t>Pastkastītes - demontāža un utilizācija; jaunas pastkastītes (1 adresāts) uzstādīšana</t>
  </si>
  <si>
    <t>Logu aplēmēšana ar puscaurspīdīgu spoguļplēvi (ieejas mezgls)</t>
  </si>
  <si>
    <t>Sienu apmetuma izveide, b=10mm (ieejas mezgls)</t>
  </si>
  <si>
    <t>Betona grīdas izlīdzināšana, izmantojot grīdu pašizlīdzinātāju, t.sk.
-gruntēšana
-grīdu pašizlīdzinātājs (≤ 30 mm kārta)</t>
  </si>
  <si>
    <t>Lokālā tāme Nr. 1-1</t>
  </si>
  <si>
    <t>REMONTA DARBI</t>
  </si>
  <si>
    <t>Lokālā tāme Nr. 1-10</t>
  </si>
  <si>
    <t>Lokālā tāme Nr. 1-9</t>
  </si>
  <si>
    <t>Lokālā tāme Nr. 1-8</t>
  </si>
  <si>
    <t>Lokālā tāme Nr. 1-7</t>
  </si>
  <si>
    <t>Lokālā tāme Nr. 1-6</t>
  </si>
  <si>
    <t>Lokālā tāme Nr. 1-5</t>
  </si>
  <si>
    <t>Lokālā tāme Nr. 1-4</t>
  </si>
  <si>
    <t>Lokālā tāme Nr. 1-3</t>
  </si>
  <si>
    <t>Lokālā tāme Nr. 1-2</t>
  </si>
  <si>
    <t>1-1. Demontāžas un sagatavošanās darbi</t>
  </si>
  <si>
    <t>Demontāžas darbi (tapešu noņemšana,radiatora demontāža, el.slēdžu demontāža)</t>
  </si>
  <si>
    <t>kompl.</t>
  </si>
  <si>
    <t>Solu un krēslu pārvietošana uz auditorijas vidus daļu un nosegšana ar plēvi</t>
  </si>
  <si>
    <t>Remontzonas un logu nosegšana ar plēvi</t>
  </si>
  <si>
    <t>1-2. Sienas</t>
  </si>
  <si>
    <t xml:space="preserve">Logu ailas (2,12x1,15x0,3m) remonts </t>
  </si>
  <si>
    <t>gab</t>
  </si>
  <si>
    <t>akrils balts</t>
  </si>
  <si>
    <t>špaktele "VEBER LR+"</t>
  </si>
  <si>
    <t>kg.</t>
  </si>
  <si>
    <t>krāsa "SADOLIN BINDO 7" balta</t>
  </si>
  <si>
    <t>litri</t>
  </si>
  <si>
    <t>Sienu špaktelēšana (vietām) un slīpēšana</t>
  </si>
  <si>
    <t>m²</t>
  </si>
  <si>
    <t>Smilšpapīrs uz audekla pamatnes 100-150</t>
  </si>
  <si>
    <t>Sienu gruntēšana</t>
  </si>
  <si>
    <t>"TIEFGRUND LF" grunts</t>
  </si>
  <si>
    <t>Sienu tapsēšana</t>
  </si>
  <si>
    <t>tapetes krāsojamās</t>
  </si>
  <si>
    <t>tapešu līme Metylan Vinyl 250 gr.</t>
  </si>
  <si>
    <t>paka</t>
  </si>
  <si>
    <t>Sienu krāsošana 2 kārt.</t>
  </si>
  <si>
    <t>krāsas tonēšana (toni saskaņot ar fakultātes vadību)</t>
  </si>
  <si>
    <t>Sienas (laminēta skaidu plate) krāsošana 2 kārt.</t>
  </si>
  <si>
    <t>alkīda krāsa balta</t>
  </si>
  <si>
    <t>1-3. Apkures sistēma</t>
  </si>
  <si>
    <t xml:space="preserve">Radiatora uzstādīšana </t>
  </si>
  <si>
    <t>tērauda radiators Purmo compact 33 - 400x2000 vai analogs</t>
  </si>
  <si>
    <t>termoregulators ar termostata galvu</t>
  </si>
  <si>
    <t>gab.</t>
  </si>
  <si>
    <t>Esošā čuguna radiatora krāsošana</t>
  </si>
  <si>
    <t>Apkures cauruļvadu krāsošana 2 kārt.</t>
  </si>
  <si>
    <t>1-4. Elektroinstalācija</t>
  </si>
  <si>
    <t>Slēdža nomaiņa</t>
  </si>
  <si>
    <t>slēdzis z/a 2p</t>
  </si>
  <si>
    <t>1-5. Dažādi darbi</t>
  </si>
  <si>
    <t>Būvgružu savākšana un transportēšana uz konteineri, deponēšana</t>
  </si>
  <si>
    <t>m³</t>
  </si>
  <si>
    <t>Palodzes (0,35x1,15m finiera ) remonts</t>
  </si>
  <si>
    <t>Koka durvju 1,00x2,35m remonts</t>
  </si>
  <si>
    <t>Telpu uzkopšana</t>
  </si>
  <si>
    <t>1-11</t>
  </si>
  <si>
    <t>Objektu adreses:</t>
  </si>
  <si>
    <t>Lokālā tāme Nr. 1-11</t>
  </si>
  <si>
    <t>Demontāžas darbi (tapešu noņemšana,četru ei.kontaktu likvidācija, el.slēdžu demontāža)</t>
  </si>
  <si>
    <t xml:space="preserve">Logu ailas (2,12x2,45x0,3m) remonts </t>
  </si>
  <si>
    <t>stiklašķiedras siets</t>
  </si>
  <si>
    <t>MP 75</t>
  </si>
  <si>
    <t>Palodzes (0,35x2,45m finiera ) remonts</t>
  </si>
  <si>
    <t>502.telpa</t>
  </si>
  <si>
    <t>1-12</t>
  </si>
  <si>
    <t>510.telpa</t>
  </si>
  <si>
    <t>1-13</t>
  </si>
  <si>
    <t>Lokālā tāme Nr. 1-12</t>
  </si>
  <si>
    <t>Tapešu noņemšana</t>
  </si>
  <si>
    <t>Durvju demontāža</t>
  </si>
  <si>
    <t>Santehnikas un aprīkojuma demontāža (pods, vanna, 2.izlietnes ar pievadiem, plaukti)</t>
  </si>
  <si>
    <t>Betona grīdas H=10 cm demontāža</t>
  </si>
  <si>
    <t>Grīdas pamatnes demontāža</t>
  </si>
  <si>
    <t>Grīdas klāja (krāsots preskartons) demontāža</t>
  </si>
  <si>
    <t>Birstoša griestu apmetuma demontāža (vietām)</t>
  </si>
  <si>
    <t>1-2. Logi un durvis</t>
  </si>
  <si>
    <t xml:space="preserve">Logu PVC uzstādīšana ar palodzēm un ailas (platums 30 cm) atjaunošanu </t>
  </si>
  <si>
    <t>logs 2,32*1,28m PVC balts/tumši būns, apakšējā daļā (h=1,38m) divas veramas daļas</t>
  </si>
  <si>
    <t>palodze skārda ar PVC pārklājumu brūna 2,50*0,4 m</t>
  </si>
  <si>
    <t>palodze iekšējā balta 2,45*0,35m</t>
  </si>
  <si>
    <t>Koka ārdurvjudurvju, 1,50x2,27m divviru remonts ar roktura un slēdzenes maiņu</t>
  </si>
  <si>
    <t>Koka iekšvjudurvju, 1,20x2,15m divviru remonts ar roktura un slēdzenes maiņu un augstuma samazināšanu par 3 cm</t>
  </si>
  <si>
    <t>Durvju uzstādīšana</t>
  </si>
  <si>
    <t>MDF durvis Simpli A650 vai analogs ar aplodām un furnitūru</t>
  </si>
  <si>
    <t>MDF durvis Simpli B750 vai analogs ar aplodām un furnitūru</t>
  </si>
  <si>
    <t>MDF durvis Simpli A850 vai analogs ar aplodām un furnitūru</t>
  </si>
  <si>
    <t>1-3.Grīdas</t>
  </si>
  <si>
    <t>Grīdas pamatnes izveidošana un līmeņošana</t>
  </si>
  <si>
    <t>imprignētās brusas un dēļi ( 13,4 kv.m telpai )</t>
  </si>
  <si>
    <t>OSB 22 mm</t>
  </si>
  <si>
    <t>špakteļmasa grīdām "Bostik Combi"</t>
  </si>
  <si>
    <t>Linoleja ieklāšana ar šuvju aizkausēšanu</t>
  </si>
  <si>
    <t>linolejs Tarket Spark vai analogs 34/42 klase</t>
  </si>
  <si>
    <t>grīdas seguma līme</t>
  </si>
  <si>
    <t>Grīdlīstu uzstādīšana.</t>
  </si>
  <si>
    <t>grīdlīstes</t>
  </si>
  <si>
    <t>savienojumi</t>
  </si>
  <si>
    <t>dībeļnaglas 6x35 JET PASS 100.gab</t>
  </si>
  <si>
    <t>iepak.</t>
  </si>
  <si>
    <t>Grīdas flīzēšana WC, ieskaitot izlīdzināšanu</t>
  </si>
  <si>
    <t>1-4. Griesti</t>
  </si>
  <si>
    <t>Piekārto griestu uzstādīšana h=3,2m</t>
  </si>
  <si>
    <t>piekārto griestu plāksnes 600x600x15</t>
  </si>
  <si>
    <t>piekārto griestu konstrukcija</t>
  </si>
  <si>
    <t>Durvju ailas likvidācija ( 2,4 kv.m, reģipša karkass uz 10 cm profiliem, reģipsis 2.kārtās, akmens vate)</t>
  </si>
  <si>
    <t>Sienu izlīdzināšana/špaktelēšana (vietām) un slīpēšana</t>
  </si>
  <si>
    <t>krāsas tonēšana (toni saskaņot ar LU apgāda vadību)</t>
  </si>
  <si>
    <t>sienu flīzēšana WC un virtuvē, ieskaitot izlīdzināšanu</t>
  </si>
  <si>
    <t>1-6. Apkures un ventilācijas sistēma</t>
  </si>
  <si>
    <t>Termoregulatora ar termogalvu uzstādīšana ieskaitot apvadlīnijas izveidošanu pie radiātora</t>
  </si>
  <si>
    <t>Kanāla ventilatora uzstādīšana, ieskaitot el.pieslēgumu un ventilācijas vadu izbūvi ar diviem difuzoriem</t>
  </si>
  <si>
    <t>ventilators Silent 100 ar taimeri vai ekvivalents</t>
  </si>
  <si>
    <t>1-7. Elektroinstalācija</t>
  </si>
  <si>
    <t xml:space="preserve">Kabeļu vilkšana </t>
  </si>
  <si>
    <t>kabelis MMJ 3x2,5</t>
  </si>
  <si>
    <t>kabelis MMJ 3x1,5</t>
  </si>
  <si>
    <t>Rozešu  un slēdžu izveidošana</t>
  </si>
  <si>
    <t>rozete z/a</t>
  </si>
  <si>
    <t xml:space="preserve">slēdzis </t>
  </si>
  <si>
    <t>rozešu rāmji (trīsvitīgie)</t>
  </si>
  <si>
    <t>kārba z/a</t>
  </si>
  <si>
    <t>Gaismas ķermeņu uzstādīšama</t>
  </si>
  <si>
    <t>LED 45W(3600lm)  iebūvējams griestu gaismeklis 600x600</t>
  </si>
  <si>
    <t>LED 12W(1000lm)  virsapmetuma gaismeklis kvadrāta forma</t>
  </si>
  <si>
    <t>1-8. Santehniskie darbi</t>
  </si>
  <si>
    <t>Klozetpoda uzstādīšana</t>
  </si>
  <si>
    <t>klozetpods Cersanit Relax vai analogs ar skalojamo kasti un vāku</t>
  </si>
  <si>
    <t>Izlietnes uzstādīšana</t>
  </si>
  <si>
    <t>izlietne nerūsoša tērauda d500 ar sifonu, pievadiem un noslēgkrāniem (veidu saskaņot ar LU apgāda vadību)</t>
  </si>
  <si>
    <t>maisītājs Franke Novara virtuves</t>
  </si>
  <si>
    <t>1-9. Dažādi darbi</t>
  </si>
  <si>
    <t>Virtuves iekārtas (4 skapīši standarta, t.sk. viens ar trim atvilknēm, viens ar diviem plauktiem, viens zem izlietnes un viens 30 cm ar kopējo izvelkamo plauktu ) ar virsmu 60x220 uzstādīšana</t>
  </si>
  <si>
    <t>kopā:</t>
  </si>
  <si>
    <t>LU apgāds 4.stāvā</t>
  </si>
  <si>
    <t>1-14</t>
  </si>
  <si>
    <t>1-15</t>
  </si>
  <si>
    <t>1-16</t>
  </si>
  <si>
    <t>1-17</t>
  </si>
  <si>
    <t>1-18</t>
  </si>
  <si>
    <t>1-19</t>
  </si>
  <si>
    <t>1-20</t>
  </si>
  <si>
    <t>Visvalža iela 4A, Rīga</t>
  </si>
  <si>
    <t>Būvgružu sagatavošana utilizācijai, utilizācija, sakopšanas darbi pēc remontdarbu veikšanas</t>
  </si>
  <si>
    <t>Tiešās izmaksas kopā, t. sk. darba devēja sociālais nodoklis</t>
  </si>
  <si>
    <t>Neaizskaramo virsmu nosegšana / aizsardzība pret bojājumiem remontdarbu laikā</t>
  </si>
  <si>
    <t>Tualešu starpsienu (metāla karkass) demontāža un pārvietošana līdz būvgružu konteinerim, t.sk. utilizācijas izmaksas.</t>
  </si>
  <si>
    <t>Jaunu tualešu starpsienu montāža, LTT 24 DRY sistēma, T-veida sienu izvietojums, montāžu veikt iepriekš demont. starpsienu vietā un dimensijās (katrā tualetē 2 kabīnes). Durvīm paredzēt furnitūru.</t>
  </si>
  <si>
    <t>Veco/bojāto tualešu durvju demontāža un pārvietošana līdz būvgružu konteinerim, t.sk. utilizācijas izmaksas.</t>
  </si>
  <si>
    <t>Jaunu durvju montāža iepriekš demontēto durvju vietā. Piemēram, Jeld-Wen krāsots durvju komplekts - vērtne, kārba, 2 eņģes Stable 9x21M, baltas, gluda vērtne ar pārfalci.
Komplektā ietilpst: vērtne, kārba, divas eņģes,
slēdzene 2014 ABLOY</t>
  </si>
  <si>
    <t>Griesti, sienas</t>
  </si>
  <si>
    <r>
      <t>m</t>
    </r>
    <r>
      <rPr>
        <sz val="10"/>
        <color theme="1"/>
        <rFont val="Calibri"/>
        <family val="2"/>
      </rPr>
      <t>²</t>
    </r>
  </si>
  <si>
    <t>Tīrīšanas līdzeklis Vivacolor Special Clean 1L, vai ekvivalents</t>
  </si>
  <si>
    <t>Gruntējuma krāsa Vivacolor 1, 18L, vai ekvivalents</t>
  </si>
  <si>
    <t>Krāsa Vivacolor 7, 11.7L, vai ekvivalents</t>
  </si>
  <si>
    <t>Krāsa Vivacolor 7, 4.8L, vai ekvivalents</t>
  </si>
  <si>
    <t>Linoleja grīdas virsmas un grīdlīstu tīrīšana, plaisu remonts (~10% no kopējās platības) un krāsošana ar speciālu krāsu linolejam PU Color vai ekvivalents</t>
  </si>
  <si>
    <t>Mēbeļu pagaidu demontāža / pārvietošana / montāža</t>
  </si>
  <si>
    <t>Esošā grīdas seguma demontāža, t.sk. grīdlīstes</t>
  </si>
  <si>
    <t>Apkure</t>
  </si>
  <si>
    <t>Radiatora pagaidu demontāža un atpakaļ montāža</t>
  </si>
  <si>
    <t>Griestu virsmas pārkrāsošana ar rullīti, tajā skaitā:
-virsmas sagatavošana špaktelēšanai;
-gruntēšana;
-špaktelēšana, ieskaitot stūru apstrādi (≤ 1mm kārta);
-slīpēšana;
-gruntēšana ar gruntējuma krāsu (1 reizi);
-krāsošana (2 reizes).</t>
  </si>
  <si>
    <t>Universāla dziļumgrunts Knauf Tiefengrund 2,5 l</t>
  </si>
  <si>
    <t>Špakteļtepe iekšdarbiem Vivacolor LH White 10L, vai ekvivalents</t>
  </si>
  <si>
    <t>Krāsa griestiem, Vivacolor Interior Ceiling 0.9L, vai ekvivalents</t>
  </si>
  <si>
    <t>Krāsojamo tapešu līmēšana uz sienām, daļēji špaktelējot sienas, tapsētu virsmu krāsojums ar ūdensdisspersijas krāsām ar rullīti (2 kārtās), t.sk.:
-virsmas sagatavošana špaktelēšanai;
-gruntēšana;
-špaktelēšana, ieskaitot stūru apstrādi (1mm kārta);
-slīpēšana
-tapešu līmēšana
-tapešu krāsošana (2 kārtās)</t>
  </si>
  <si>
    <t>Krāsa, Vivacolor Interior Soft 2.7L, vai ekvivalents</t>
  </si>
  <si>
    <t>Krāsa, Vivacolor Interior Soft 9L, vai ekvivalents</t>
  </si>
  <si>
    <t>Betona grīdas izlīdzināšana, izmantojot grīdu pašizlīdzinātāju, t.sk.
-gruntēšana
-grīdu pašizlīdzinātājs (≤ 10 mm kārta)</t>
  </si>
  <si>
    <t>Linoleja ieklāšana, piemēram PVC grīdas segums, IVC Group (Beļģija) Centra, 2mm, 34/43.kl., T Grupa, Bls1s,
(ietverts mehāniskais atgriezums un metināšanas diegs,), vai ekvivalents
ieskaitot PVC līme, 522, PVC grīdlīstes</t>
  </si>
  <si>
    <t>Loga ailes plaisu remonts un pārkrāsošana</t>
  </si>
  <si>
    <t>Iekšējie elektrotīkli, datortīkli</t>
  </si>
  <si>
    <t>Rievu kalšana, esošo kabeļu iegremdēšana, rievu špaktelēšana</t>
  </si>
  <si>
    <t>1 pola slēdzis z/a (ar rāmi) balts SEDNA blist. vai ekvivalents</t>
  </si>
  <si>
    <t xml:space="preserve">Datu rozete z/a (ar rāmi) balts SEDNA vai ekvivalents, t.sk. zemapmetuma kārba un vieta priekš z/a kārbas </t>
  </si>
  <si>
    <t>Veco rozešu, slēdžu, gaismekļu demontāža un utilizācija</t>
  </si>
  <si>
    <t>Radiatoru pagaidu demontāža un atpakaļ montāža</t>
  </si>
  <si>
    <t>Durvju demontāža, paredzēt magnētiskā kontakta saglabāšanu</t>
  </si>
  <si>
    <t>Gruntējuma krāsa Vivacolor Interior Primer 0.9L, vai ekvivalents</t>
  </si>
  <si>
    <t>Durvju bloka montāža</t>
  </si>
  <si>
    <t xml:space="preserve">Kontaktligzda SEDNA 2-v z/a, montāža, vai ekvivalents, t.sk. zemapmetuma kārba un vieta priekš z/a kārbas </t>
  </si>
  <si>
    <t>Špakteļtepe Vivacolor F 0,6L, vai ekvivalents</t>
  </si>
  <si>
    <t>Krāsojamo tapešu pārkrāsošana ar ūdensdisspersijas krāsām ar rullīti (2 kārtās) vienā plaknē, t.sk.:
-virsmas sagatavošana pārkrāsošanai;
-tapešu pārkrāsošana (2 kārtās)</t>
  </si>
  <si>
    <t>Loga ailes plaisu remonts, loga ailes daļējā pielīmēšana un pārkrāsošana</t>
  </si>
  <si>
    <t>Griestu virsmas daļējā pārkrāsošana ar rullīti vietā kur redzami notecējumi, tajā skaitā:
-virsmas sagatavošana špaktelēšanai;
-gruntēšana;
-gruntēšana ar gruntējuma krāsu (1 reizi);
-krāsošana (2 reizes).</t>
  </si>
  <si>
    <t>Divu taustiņu slēdzis z/a (ar rāmi) balts SEDNA blist. vai ekvivalents</t>
  </si>
  <si>
    <t>Tapešu noņemšana un virsmas nomazgāšana no līmes paliekām no sienām</t>
  </si>
  <si>
    <t xml:space="preserve">Kontaktligzda SEDNA 1-v z/a, montāža, vai ekvivalents, t.sk. zemapmetuma kārba un vieta priekš z/a kārbas </t>
  </si>
  <si>
    <t>Tualešu remonts</t>
  </si>
  <si>
    <t>Koridora remonts 1.stāvā</t>
  </si>
  <si>
    <t>307.kabinets</t>
  </si>
  <si>
    <t>426. kabinets Aspazijas 5</t>
  </si>
  <si>
    <t>427. kabinets Aspazijas 5</t>
  </si>
  <si>
    <t>319.kabinets</t>
  </si>
  <si>
    <t>336.kabinets</t>
  </si>
  <si>
    <t>415.kabinets</t>
  </si>
  <si>
    <t>427.kabinets Visvalžu ielā 4a</t>
  </si>
  <si>
    <t>būvizstrādājumi (EURO)</t>
  </si>
  <si>
    <t>Palīgbūvizstrādājumi</t>
  </si>
  <si>
    <t>Linoleja ieklāšana, t.sk. pamatnes sagatavošana (būvizstrādājumi - grunts, špaktele uc. - ietverti) līdz 1mm, PVC ruļļu seguma ieklāšana, t.sk. 
- Grīdlīstes
-PVC grīdas segums, IVC Group (Beļģija) Centra, 2mm, 34/43.kl., T Grupa, Bls1s,
(ietverts mehāniskais atgriezums un metināšanas diegs), vai ekvivalents
-PVC līme, 522, 13kg, vai ekvivalents</t>
  </si>
  <si>
    <t>būvizstrādājumi 
(euro)</t>
  </si>
  <si>
    <t>Palīgbūvizstrādājumi, t.sk. krāsotāju līmlente, krāsotāju plēve ar līmlenti, iekšējie un ārējie apdares stūri utml.</t>
  </si>
  <si>
    <t>palīgbūvizstrādājumi ( caurules u.tt.)</t>
  </si>
  <si>
    <t>palīgbūvizstrādājumi grīdas pamatnei (amortizācijas lenta, skrūves, leņķi)</t>
  </si>
  <si>
    <t>palīgbūvizstrādājumi ( difuzori, lokanie vadi 5m, savienojumi)</t>
  </si>
  <si>
    <t>Lokālā tāme Nr. 1-16</t>
  </si>
  <si>
    <t>Lokālā tāme Nr. 1-17</t>
  </si>
  <si>
    <t>Lokālā tāme Nr. 1-18</t>
  </si>
  <si>
    <t>Lokālā tāme Nr. 1-19</t>
  </si>
  <si>
    <t>Lokālā tāme Nr. 1-20</t>
  </si>
  <si>
    <t>Darba devēja soc. nodoklis</t>
  </si>
  <si>
    <t>Sastādot tāmes jāievēro LBN 501-17 prasības</t>
  </si>
  <si>
    <t>Pieskaitāmo izmaksu % nosaka pretendents, tāme labojot specifikācijas formulās iekļautos %</t>
  </si>
  <si>
    <t>Lokālā tāme Nr. 1-15</t>
  </si>
  <si>
    <t>Esošo tapsētu virsmu krāsojums ar ūdensdisspersijas krāsām ar rullīti (2 kārtās), t.sk.:
-virsmas sagatavošana krāsošanai;
-gruntēšana ar gruntskrāsu (1 kārtā)
-tapešu krāsošana (2 kārtās)</t>
  </si>
  <si>
    <t>Ailas</t>
  </si>
  <si>
    <t>Loga/balkona durvju ailas pārbūve izlaužot reģipsi, iestrādājot izolācijas putas, izveidojot jaunu reģipša apdari, metāla stūrus, spaktelējopt un krāsojot (aila aptuveni 2 kv.m)</t>
  </si>
  <si>
    <t>Krāsojamo tapešu un reģipša sienu pārkrāsošana 2 kārtās ar ūdens dispersijas krāsu Vivacolor 7, vai ekvivalents, ieskaitot iepriekšējo virsmas atputekļošanu un tīrīšanu/mazgāšanu pirms pārkrāsošanas</t>
  </si>
  <si>
    <t>Durvju sliekšņa remonts (slīpēšana, lakošana) un durvju bloka pārkrāsošana</t>
  </si>
  <si>
    <t>Esošā čuguna radiatora pārkrāsošana</t>
  </si>
  <si>
    <t>Apgaismojums</t>
  </si>
  <si>
    <t>Apgaismes armatūras demontāža</t>
  </si>
  <si>
    <t>LED 600x600 45W paneļu uzstādīšana piekārtos griestos</t>
  </si>
  <si>
    <t>Esošo piekārto griestu plākšņu nomaiņa pēc LED paneļu uzstādīšanas</t>
  </si>
  <si>
    <t>Krāsojamo tapešu līmēšana uz sienām, daļēji špaktelējot sienas, iepriekš izlīdzinot 3kv.m (bij.durvju aili), tapsētu virsmu krāsojums ar ūdensdisspersijas krāsām ar rullīti (2 kārtās), t.sk.:
-virsmas sagatavošana špaktelēšanai;
-gruntēšana;
-špaktelēšana, ieskaitot stūru apstrādi (1mm kārta);
-slīpēšana
-tapešu līmēšana
-gruntēšana ar gruntskrāsu (1 kārtā)
-tapešu krāsošana (2 kārtās)</t>
  </si>
  <si>
    <t>MP 75, 25kg</t>
  </si>
  <si>
    <t>Loga ailas pārkrāsošana iepriekš nosedzot plaisas ar akrilu</t>
  </si>
  <si>
    <t>Kokas grīdas izlīdzināšana, izmantojot grīdu līdzinātāju, t.sk.
-gruntēšana
-grīdu izlīdzinātājs (≤ 5 mm kārta)</t>
  </si>
  <si>
    <t xml:space="preserve">Bostik Combi grīdu špaktele  25kg, vai ekvivalents
</t>
  </si>
  <si>
    <t>OSB 20 mm ar skrūvju komplektu</t>
  </si>
  <si>
    <t>z/a el.kontaktu iveidošana, t.sk kārbas iestrāde</t>
  </si>
  <si>
    <t>Sienas štrobēšanas darbi un kabeļa NYM 3x2,5 iestrādi</t>
  </si>
  <si>
    <t>Krāsojamo tapešu līmēšana uz sienām, daļēji špaktelējot sienas, tapsētu virsmu krāsojums ar ūdensdisspersijas krāsām ar rullīti (2 kārtās), t.sk.:
-el.vadu aizdare;                                                       -virsmas sagatavošana špaktelēšanai;
-gruntēšana;
-špaktelēšana, ieskaitot stūru apstrādi (1mm kārta);
-slīpēšana
-tapešu līmēšana
-gruntēšana ar gruntskrāsu (1 kārtā)
-tapešu krāsošana (2 kārtās)</t>
  </si>
  <si>
    <t>Knauf MP 75 apmetums 25kg</t>
  </si>
  <si>
    <t>Papildus ugunsdēsības detektora uzstādīšana un pievienošana ugunsgrēka atklāšanas sistēmai</t>
  </si>
  <si>
    <t xml:space="preserve">Piekaramo griestu montāža, t.sk.:
-piekaramo griestu konstrukcija (jauns karkass),
- plāksnes 600x600mm, Armstrong tipa                    - gofra 200D divu difuzoru iznešanai uz griestu plakni
</t>
  </si>
  <si>
    <t>Esošo ventilācijas caurumu starpsienās D200/300 aizdare ar ugunsdrošām putām un apmetumu</t>
  </si>
  <si>
    <t xml:space="preserve">Weber MD 16 (Vetonit) Grunts koncentrāts 3L
</t>
  </si>
  <si>
    <t xml:space="preserve">Koka grīdas izlīdzināšana, izmantojot grīdu izlīdzinātāju, t.sk.
-gruntēšana
-grīdu izlīdzinātājs                                                </t>
  </si>
  <si>
    <t>Sienas štrobēšanas darbi un vadu NYM3x1,5 ; NYM3x2,5 vilkšana</t>
  </si>
  <si>
    <t>Jumta seguma remonts (1 bojāta metāla jumta loksne)</t>
  </si>
  <si>
    <t>Apdares darbi</t>
  </si>
  <si>
    <t>Durvju pārkrāsošana 3 kv.m</t>
  </si>
  <si>
    <t>Betona pakāpienu renonts</t>
  </si>
  <si>
    <t>Kāpnes</t>
  </si>
  <si>
    <t>Pakāpienu krāsošana 2 kārtās ar divkomponentu krāsu</t>
  </si>
  <si>
    <t xml:space="preserve">Griestu balsinātu virsmu apstrādāšana ar nostiprinošu grunti, špaktelēšana </t>
  </si>
  <si>
    <t>špaktele "Weber LR+" 20kg, vai ekvivalents</t>
  </si>
  <si>
    <t>Griestu krāsošana ar pusmatēto mazgājamo krāsu, t.sk. esošo plaisu špaktelēšana, virsmas slīpēšana un gruntēšana pirms krāsošanas</t>
  </si>
  <si>
    <t>Sienas štrobēšanas darbi un esošo kabeļu iestrāde štrobēs</t>
  </si>
  <si>
    <t>Esošo kabeļu iestrāde penāļos</t>
  </si>
  <si>
    <t>Ugunsdrošo durvju montāža 940x2000(h), EI60, ieskaitot furnitūru durvju aizvērēju, izmēru precizēt pirms montāžas</t>
  </si>
  <si>
    <t>Ugunsdrošo durvju montāža 1300x2300(h),divviru, EI60, ieskaitot furnitūru durvju aizvērēju, izmēru precizēt pirms montāžas</t>
  </si>
  <si>
    <t>Ugunsdrošo durvju montāža 850x2040(h), EI60, ieskaitot furnitūru durvju aizvērēju, izmēru precizēt pirms montāžas</t>
  </si>
  <si>
    <t>radiatoru pārkrāsošana</t>
  </si>
  <si>
    <t>margu pārkrāsošana, krāsa ķetam, melna</t>
  </si>
  <si>
    <t>t.m</t>
  </si>
  <si>
    <t>Sienu virsmas (grumbuļains apmetums) krāsošana ar rullīti (tumšais tonis), tajā skaitā:
-virsmas sagatavošana špaktelēšanai;
-gruntēšana;
-špaktelēšana (plaisu labošana) līdz 5% no kopējās virsmas, ieskaitot stūru apstrādi (≤ 1mm kārta);
-gruntēšana ar gruntējumo krāsu (1 reizi);
-krāsošana (2 reizes).</t>
  </si>
  <si>
    <t>Palīgbūvizstrādājumi, t.sk. krāsotāju līmlente, krāsotāju plēve ar līmlenti,  tonēšana utml.</t>
  </si>
  <si>
    <t xml:space="preserve">Dēļu stiprināšana (pieskrūvēšana) pie sienas (aizsardzība pret bojājumiem no krēsliem), augstumu precizēt montāžas laikā, saskaņojot ar Pasūtītāju. Zāģmateriāls ēvelēts, žāvēts 18x95x3000mm, taisnā mala, lakot </t>
  </si>
  <si>
    <t>Griestu virsmas pārkrāsošana ar rullīti, tajā skaitā:
-virsmas sagatavošana špaktelēšanai;                               -šuvju aizdare ar Uniflot un sietlentu;
-gruntēšana;
-špaktelēšana, ieskaitot stūru apstrādi (≤ 1mm kārta);
-slīpēšana;
-gruntēšana ar gruntējuma krāsu (1 reizi);
-krāsošana (2 reizes).</t>
  </si>
  <si>
    <t>Špakteļtepe iekšdarbiem Vivacolor LH White 20L, vai ekvivalents</t>
  </si>
  <si>
    <t>Špakteļtepe Uniflot 20kg, vai ekvivalents</t>
  </si>
  <si>
    <t>Sienu pāršpaktelēšana,  virsmu krāsojums ar ūdensdisspersijas krāsām ar rullīti (2 kārtās), t.sk.:
-virsmas sagatavošana špaktelēšanai;
-gruntēšana;
-špaktelēšana, ieskaitot stūru apstrādi (1mm kārta);
-slīpēšana
- krāsošana (2 kārtās)</t>
  </si>
  <si>
    <t>Koka grīdas izlīdzināšana, izmantojot grīdu izlīdzinātāju, t.sk.
-grīdu izlīdzinātājs (≤ 10 mm kārta)</t>
  </si>
  <si>
    <t>Lamināta ieklāšana, 34/43.kl. ( krāsu saskaņot ar pasūtītāju),  PVC grīdlīstes, metāla pārejas līste 2m</t>
  </si>
  <si>
    <t>45W LED PANELIS 600X600 4000K</t>
  </si>
  <si>
    <t>426.kabinets Visvalžu ielā 4a</t>
  </si>
  <si>
    <t>Grīdlīstu demontāža</t>
  </si>
  <si>
    <t xml:space="preserve">36W LED PANELIS 600X600 4000K </t>
  </si>
  <si>
    <t>MAKROFLEX  vai ekvivalents</t>
  </si>
  <si>
    <t>MAKROFLEX  , vai ekvivalents</t>
  </si>
  <si>
    <r>
      <t>Finierētas iekšdurvis, piemēram</t>
    </r>
    <r>
      <rPr>
        <sz val="10"/>
        <color theme="1"/>
        <rFont val="Times New Roman"/>
        <family val="1"/>
      </rPr>
      <t xml:space="preserve">
Karolina bez stikla Ozols
Komplektācija:
- durvju vērtne
- durvju kārba
- Slēdzenes mehanisms un rokturis ABLOY, vai ekvivalents
- Universālas eņģes
- Durvju aplodas
Izmēri:
Vērtne: 900 x 2000
Ar kārbu: 970 x 2035</t>
    </r>
  </si>
  <si>
    <r>
      <t>Finierētas iekšdurvis, piemēram</t>
    </r>
    <r>
      <rPr>
        <sz val="10"/>
        <color theme="1"/>
        <rFont val="Times New Roman"/>
        <family val="1"/>
      </rPr>
      <t xml:space="preserve">
Karolina bez stikla Ozols
Komplektācija:
- durvju vērtne
- durvju kārba
- Slēdzenes mehanisms un rokturi ABLOY, vai ekvivalents
- Universālas eņģes
- Durvju aplodas
Izmēri:
Vērtne: 900 x 2000
Ar kārbu: 970 x 2035</t>
    </r>
  </si>
  <si>
    <t>Apkure un ventilācija</t>
  </si>
  <si>
    <t>Radiatoru pagaidu demontāža un atpakaļ montāža, nestrādājošas ventilācijas kārbas 4 m demontāža un caurumu aizdare</t>
  </si>
  <si>
    <t>45W LED PANELIS 600X600 4000K piekārtos griestos</t>
  </si>
  <si>
    <t>Palīgbūvizstrādājumi, t.sk sietlenta</t>
  </si>
  <si>
    <t>Stikla bloku sienas un durvju demontāža</t>
  </si>
  <si>
    <t>Reīpša starpsienas izveide nojauktās vietā, 10cm biezums, akmens vates aizpildījums, reģipsis divās kārtās no katras puses, amortizācijas lenta</t>
  </si>
  <si>
    <t xml:space="preserve">        reģipsis uz metāla karkasa</t>
  </si>
  <si>
    <t>Krāsojamo tapešu līmēšana uz sienām izņemot 9,8 kv.m koridorī, daļēji špaktelējot sienas, tapsētu virsmu krāsojums ar ūdensdisspersijas krāsām ar rullīti (2 kārtās), t.sk.:
-durvju ailas nosegšana ar reģipsi uz metāla karkasa                                                                     -virsmas sagatavošana špaktelēšanai;
-gruntēšana;
-špaktelēšana, ieskaitot stūru apstrādi (1mm kārta);
-slīpēšana
-tapešu līmēšana
-tapešu/sienas krāsošana (2 kārtās)</t>
  </si>
  <si>
    <t>Koka (skaidu plate) grīdas izlīdzināšana, izmantojot grīdu izlīdzinātāju, t.sk.
-grīdu izlīdzinātājs (≤ 10 mm kārta)</t>
  </si>
  <si>
    <r>
      <t>m</t>
    </r>
    <r>
      <rPr>
        <vertAlign val="superscript"/>
        <sz val="10"/>
        <rFont val="Times New Roman"/>
        <family val="1"/>
        <charset val="186"/>
      </rPr>
      <t>3</t>
    </r>
  </si>
  <si>
    <t>1-5. Sienas (līdz 3,25 m)</t>
  </si>
  <si>
    <t>1</t>
  </si>
  <si>
    <t>5</t>
  </si>
  <si>
    <t>25</t>
  </si>
  <si>
    <t>33</t>
  </si>
  <si>
    <t>4</t>
  </si>
  <si>
    <t>2</t>
  </si>
  <si>
    <t>34</t>
  </si>
  <si>
    <t>3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</si>
  <si>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</si>
  <si>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</si>
  <si>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</si>
  <si>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</si>
  <si>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</si>
  <si>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</si>
  <si>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</si>
  <si>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</si>
  <si>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</si>
  <si>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</si>
  <si>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</si>
  <si>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</si>
  <si>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</si>
  <si>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</si>
  <si>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</si>
  <si>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24</t>
  </si>
  <si>
    <t>30</t>
  </si>
  <si>
    <t>21</t>
  </si>
  <si>
    <t>22</t>
  </si>
  <si>
    <t>23</t>
  </si>
  <si>
    <t>26</t>
  </si>
  <si>
    <t>27</t>
  </si>
  <si>
    <t>28</t>
  </si>
  <si>
    <t>29</t>
  </si>
  <si>
    <t>31</t>
  </si>
  <si>
    <t>32</t>
  </si>
  <si>
    <t>būvizstrādājumi pirms to iestrādes objektā, kā arī krāsu toņi jāsaskaņo ar pasūtītāju</t>
  </si>
  <si>
    <t>2018.gada ___. _____________</t>
  </si>
  <si>
    <t>z/a el.kontaktu izveidošana, t.sk kārbas iestrāde</t>
  </si>
  <si>
    <t>Lokālā tāme Nr. 1-13</t>
  </si>
  <si>
    <t>Lokālā tāme Nr.1-14</t>
  </si>
  <si>
    <t>Lokālā tāme Nr. 1-21</t>
  </si>
  <si>
    <t>1-21</t>
  </si>
  <si>
    <t>309. kabinets</t>
  </si>
  <si>
    <t>Grīdas seguma izbūve, t.sk.</t>
  </si>
  <si>
    <t>Esošā parketa seguma unn koka pamatnes demontāža  ieskaitot demontētas grīdas utilizāciju</t>
  </si>
  <si>
    <t>Grīdas pamatenes izveidošana no apgrieztiem sausiem dēļiem 4 cm biezumā uz šo dēļu izlīmeņotām lāgām; OSB segums 22 mm biezumā; linoleja Tarket Meteor 70 tumši pelēks 34/43 klase (vai analogs ievērojot klasi) uzklāšana ar šuvju aizkausēšanu; koka grīdlīstes ierīkošana un krāsošana.</t>
  </si>
  <si>
    <t>Aspazijas bulvāris 5, Visvalžu 4a, Rīga</t>
  </si>
  <si>
    <t>Aspazijas bulvāris 5, Rīga</t>
  </si>
  <si>
    <t>Lokālā tāme Nr. 1-22</t>
  </si>
  <si>
    <t>Radiatoru pagaidu demontāža un atpakaļ montāža, nestrādājošas apkures caurules 6 m demontāža un caurumu aizdare</t>
  </si>
  <si>
    <t xml:space="preserve">Apkure </t>
  </si>
  <si>
    <r>
      <t>Finierētas iekšdurvis, piemēram</t>
    </r>
    <r>
      <rPr>
        <sz val="10"/>
        <color theme="1"/>
        <rFont val="Times New Roman"/>
        <family val="1"/>
      </rPr>
      <t xml:space="preserve">
Karolina bez stikla Ozols
Komplektācija:
- durvju vērtne
- durvju kārba
- Slēdzenes mehanisms un rokturi ABLOY, vai ekvivalents
- Universālas eņģes
- Durvju aplodas
Izmēri:
Vērtne: 800 x 2000
Ar kārbu: 870 x 2035</t>
    </r>
  </si>
  <si>
    <r>
      <rPr>
        <sz val="10"/>
        <color rgb="FF000000"/>
        <rFont val="Times New Roman"/>
        <family val="1"/>
        <charset val="186"/>
      </rPr>
      <t>m</t>
    </r>
    <r>
      <rPr>
        <sz val="10"/>
        <color rgb="FF000000"/>
        <rFont val="Calibri"/>
        <family val="2"/>
        <charset val="1"/>
      </rPr>
      <t>²</t>
    </r>
  </si>
  <si>
    <t>Jauns divu taustiņu slēdzis z/a (ar rāmi) balts SEDNA blist. vai ekvivalents- montāža</t>
  </si>
  <si>
    <t>Weber Floor 4150 smalkais grīdu pašizlīdzinātājs (4-30mm) 25kg (1-2mm biezā kārtā)</t>
  </si>
  <si>
    <r>
      <t xml:space="preserve">Krāsojamo tapešu līmēšana uz sienām </t>
    </r>
    <r>
      <rPr>
        <sz val="10"/>
        <color theme="1"/>
        <rFont val="Times New Roman"/>
        <family val="1"/>
        <charset val="186"/>
      </rPr>
      <t>, daļēji špaktelējot sienas, tapsētu virsmu krāsojums ar ūdensdisspersijas krāsām ar rullīti (2 kārtās), t.sk.:
-durvju ailas nosegšana ar reģipsi uz metāla karkasa                                                                     -virsmas sagatavošana špaktelēšanai;
-gruntēšana;
-špaktelēšana, ieskaitot stūru apstrādi (1mm kārta);
-slīpēšana
-tapešu līmēšana
-tapešu/sienas krāsošana (2 kārtās)</t>
    </r>
  </si>
  <si>
    <t>1-22</t>
  </si>
  <si>
    <t>428.kabinets Visvalžu ielā 4a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</si>
</sst>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&quot;Tāmes izmaksas &quot;#,##0.00&quot; euro&quot;"/>
    <numFmt numFmtId="165" formatCode="0.0"/>
    <numFmt numFmtId="166" formatCode="&quot;Par kopējo summu, euro &quot;#,##0.00"/>
    <numFmt numFmtId="167" formatCode="&quot;Kopējā darbietilpība, c/h &quot;#,##0.00"/>
    <numFmt numFmtId="168" formatCode="0.0%"/>
  </numFmts>
  <fonts count="47" x14ac:knownFonts="1">
    <font>
      <sz val="10"/>
      <name val="Arial"/>
      <charset val="186"/>
    </font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b/>
      <sz val="14"/>
      <name val="Times New Roman"/>
      <family val="1"/>
    </font>
    <font>
      <sz val="10"/>
      <name val="Arial"/>
      <family val="2"/>
      <charset val="204"/>
    </font>
    <font>
      <sz val="10"/>
      <name val="Times New Roman"/>
      <family val="1"/>
    </font>
    <font>
      <sz val="10"/>
      <name val="Helv"/>
    </font>
    <font>
      <sz val="10"/>
      <color indexed="8"/>
      <name val="Times New Roman"/>
      <family val="1"/>
    </font>
    <font>
      <b/>
      <sz val="10"/>
      <name val="Times New Roman"/>
      <family val="1"/>
    </font>
    <font>
      <sz val="12"/>
      <color theme="1"/>
      <name val="Times New Roman"/>
      <family val="1"/>
      <charset val="204"/>
    </font>
    <font>
      <sz val="10"/>
      <name val="Arial"/>
      <family val="2"/>
    </font>
    <font>
      <sz val="10"/>
      <color theme="1"/>
      <name val="Times New Roman"/>
      <family val="1"/>
    </font>
    <font>
      <sz val="10"/>
      <name val="Times New Roman"/>
      <family val="1"/>
      <charset val="204"/>
    </font>
    <font>
      <sz val="8"/>
      <color indexed="8"/>
      <name val="Times New Roman"/>
      <family val="1"/>
    </font>
    <font>
      <sz val="10"/>
      <name val="Calibri"/>
      <family val="2"/>
    </font>
    <font>
      <u/>
      <sz val="10"/>
      <color indexed="8"/>
      <name val="Times New Roman"/>
      <family val="1"/>
    </font>
    <font>
      <sz val="10"/>
      <name val="Times New Roman"/>
      <family val="1"/>
      <charset val="186"/>
    </font>
    <font>
      <i/>
      <sz val="10"/>
      <name val="Times New Roman"/>
      <family val="1"/>
    </font>
    <font>
      <sz val="8"/>
      <name val="Times New Roman"/>
      <family val="1"/>
    </font>
    <font>
      <b/>
      <sz val="10"/>
      <name val="Times New Roman"/>
      <family val="1"/>
      <charset val="186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8"/>
      <color theme="1"/>
      <name val="Times New Roman"/>
      <family val="1"/>
    </font>
    <font>
      <b/>
      <sz val="16"/>
      <color theme="1"/>
      <name val="Times New Roman"/>
      <family val="1"/>
    </font>
    <font>
      <b/>
      <sz val="10"/>
      <color theme="1"/>
      <name val="Times New Roman"/>
      <family val="1"/>
    </font>
    <font>
      <b/>
      <sz val="16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sz val="16"/>
      <color theme="1"/>
      <name val="Times New Roman"/>
      <family val="1"/>
      <charset val="186"/>
    </font>
    <font>
      <sz val="8"/>
      <color theme="1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i/>
      <sz val="10"/>
      <color theme="1"/>
      <name val="Times New Roman"/>
      <family val="1"/>
      <charset val="186"/>
    </font>
    <font>
      <sz val="9"/>
      <name val="Arial"/>
      <family val="2"/>
      <charset val="204"/>
    </font>
    <font>
      <sz val="9"/>
      <name val="Arial Baltic"/>
      <family val="2"/>
      <charset val="186"/>
    </font>
    <font>
      <sz val="10"/>
      <color theme="1"/>
      <name val="Arial"/>
      <family val="2"/>
      <charset val="186"/>
    </font>
    <font>
      <b/>
      <sz val="14"/>
      <color theme="1"/>
      <name val="Times New Roman"/>
      <family val="1"/>
      <charset val="186"/>
    </font>
    <font>
      <u/>
      <sz val="10"/>
      <color theme="1"/>
      <name val="Times New Roman"/>
      <family val="1"/>
      <charset val="186"/>
    </font>
    <font>
      <sz val="10"/>
      <color theme="1"/>
      <name val="Calibri"/>
      <family val="2"/>
    </font>
    <font>
      <sz val="10"/>
      <color theme="0"/>
      <name val="Times New Roman"/>
      <family val="1"/>
      <charset val="186"/>
    </font>
    <font>
      <i/>
      <sz val="10"/>
      <color theme="0"/>
      <name val="Times New Roman"/>
      <family val="1"/>
      <charset val="186"/>
    </font>
    <font>
      <sz val="10"/>
      <color theme="0"/>
      <name val="Times New Roman"/>
      <family val="1"/>
    </font>
    <font>
      <u/>
      <sz val="10"/>
      <name val="Times New Roman"/>
      <family val="1"/>
    </font>
    <font>
      <i/>
      <sz val="10"/>
      <name val="Times New Roman"/>
      <family val="1"/>
      <charset val="186"/>
    </font>
    <font>
      <vertAlign val="superscript"/>
      <sz val="10"/>
      <name val="Times New Roman"/>
      <family val="1"/>
      <charset val="186"/>
    </font>
    <font>
      <i/>
      <sz val="11"/>
      <color rgb="FF7F7F7F"/>
      <name val="Calibri"/>
      <family val="2"/>
      <charset val="186"/>
      <scheme val="minor"/>
    </font>
    <font>
      <sz val="10"/>
      <color rgb="FF000000"/>
      <name val="Times New Roman"/>
      <family val="1"/>
      <charset val="186"/>
    </font>
    <font>
      <sz val="10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</borders>
  <cellStyleXfs count="12">
    <xf numFmtId="0" fontId="0" fillId="0" borderId="0"/>
    <xf numFmtId="0" fontId="2" fillId="0" borderId="0">
      <alignment vertical="center"/>
    </xf>
    <xf numFmtId="0" fontId="4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20" fillId="0" borderId="0"/>
    <xf numFmtId="0" fontId="6" fillId="0" borderId="0"/>
    <xf numFmtId="0" fontId="1" fillId="0" borderId="0"/>
    <xf numFmtId="0" fontId="44" fillId="0" borderId="0" applyNumberFormat="0" applyFill="0" applyBorder="0" applyAlignment="0" applyProtection="0"/>
  </cellStyleXfs>
  <cellXfs count="407">
    <xf numFmtId="0" fontId="0" fillId="0" borderId="0" xfId="0"/>
    <xf numFmtId="0" fontId="5" fillId="0" borderId="0" xfId="2" applyFont="1" applyFill="1" applyAlignment="1">
      <alignment wrapText="1"/>
    </xf>
    <xf numFmtId="0" fontId="5" fillId="0" borderId="0" xfId="0" applyFont="1" applyFill="1" applyAlignment="1">
      <alignment vertical="center"/>
    </xf>
    <xf numFmtId="0" fontId="5" fillId="0" borderId="0" xfId="3" applyFont="1" applyFill="1" applyAlignment="1">
      <alignment vertical="center"/>
    </xf>
    <xf numFmtId="0" fontId="5" fillId="0" borderId="0" xfId="0" applyFont="1" applyFill="1" applyBorder="1" applyAlignment="1">
      <alignment vertical="center"/>
    </xf>
    <xf numFmtId="0" fontId="9" fillId="0" borderId="0" xfId="0" applyFont="1"/>
    <xf numFmtId="0" fontId="10" fillId="0" borderId="0" xfId="4" applyFont="1"/>
    <xf numFmtId="4" fontId="5" fillId="0" borderId="3" xfId="5" applyNumberFormat="1" applyFont="1" applyFill="1" applyBorder="1" applyAlignment="1" applyProtection="1">
      <alignment horizontal="left" vertical="center" wrapText="1"/>
    </xf>
    <xf numFmtId="3" fontId="5" fillId="0" borderId="3" xfId="5" applyNumberFormat="1" applyFont="1" applyFill="1" applyBorder="1" applyAlignment="1" applyProtection="1">
      <alignment horizontal="center"/>
    </xf>
    <xf numFmtId="4" fontId="5" fillId="0" borderId="3" xfId="5" applyNumberFormat="1" applyFont="1" applyFill="1" applyBorder="1" applyAlignment="1" applyProtection="1">
      <alignment horizontal="center"/>
    </xf>
    <xf numFmtId="4" fontId="5" fillId="0" borderId="3" xfId="3" applyNumberFormat="1" applyFont="1" applyFill="1" applyBorder="1" applyAlignment="1" applyProtection="1">
      <alignment horizontal="center"/>
    </xf>
    <xf numFmtId="4" fontId="8" fillId="0" borderId="3" xfId="5" applyNumberFormat="1" applyFont="1" applyFill="1" applyBorder="1" applyAlignment="1" applyProtection="1">
      <alignment horizontal="center" vertical="center" wrapText="1"/>
    </xf>
    <xf numFmtId="4" fontId="5" fillId="0" borderId="3" xfId="5" applyNumberFormat="1" applyFont="1" applyFill="1" applyBorder="1" applyAlignment="1" applyProtection="1">
      <alignment horizontal="center" vertical="center"/>
    </xf>
    <xf numFmtId="4" fontId="5" fillId="0" borderId="3" xfId="5" applyNumberFormat="1" applyFont="1" applyFill="1" applyBorder="1" applyAlignment="1" applyProtection="1">
      <alignment horizontal="right" vertical="center"/>
    </xf>
    <xf numFmtId="4" fontId="5" fillId="0" borderId="3" xfId="3" applyNumberFormat="1" applyFont="1" applyFill="1" applyBorder="1" applyAlignment="1" applyProtection="1">
      <alignment horizontal="right" vertical="center"/>
    </xf>
    <xf numFmtId="3" fontId="5" fillId="0" borderId="3" xfId="5" applyNumberFormat="1" applyFont="1" applyFill="1" applyBorder="1" applyAlignment="1" applyProtection="1">
      <alignment horizontal="center" vertical="center"/>
    </xf>
    <xf numFmtId="0" fontId="5" fillId="0" borderId="0" xfId="0" applyFont="1" applyFill="1" applyAlignment="1">
      <alignment vertical="center" wrapText="1"/>
    </xf>
    <xf numFmtId="0" fontId="5" fillId="0" borderId="0" xfId="0" applyFont="1" applyFill="1"/>
    <xf numFmtId="0" fontId="5" fillId="0" borderId="0" xfId="0" applyFont="1"/>
    <xf numFmtId="0" fontId="5" fillId="0" borderId="0" xfId="0" applyFont="1" applyAlignment="1">
      <alignment horizontal="center"/>
    </xf>
    <xf numFmtId="0" fontId="10" fillId="0" borderId="0" xfId="4" applyFont="1" applyFill="1"/>
    <xf numFmtId="0" fontId="5" fillId="0" borderId="0" xfId="3" applyFont="1" applyFill="1" applyProtection="1"/>
    <xf numFmtId="0" fontId="5" fillId="0" borderId="0" xfId="3" applyFont="1" applyFill="1" applyBorder="1" applyAlignment="1" applyProtection="1">
      <alignment horizontal="left"/>
    </xf>
    <xf numFmtId="0" fontId="5" fillId="0" borderId="0" xfId="0" applyFont="1" applyFill="1" applyAlignment="1" applyProtection="1">
      <alignment horizontal="center" vertical="center"/>
    </xf>
    <xf numFmtId="0" fontId="5" fillId="0" borderId="0" xfId="0" applyFont="1" applyFill="1" applyAlignment="1" applyProtection="1">
      <alignment horizontal="left" vertical="center"/>
    </xf>
    <xf numFmtId="0" fontId="7" fillId="0" borderId="0" xfId="0" applyFont="1" applyFill="1" applyBorder="1" applyAlignment="1" applyProtection="1">
      <alignment vertical="center"/>
    </xf>
    <xf numFmtId="4" fontId="7" fillId="0" borderId="0" xfId="0" applyNumberFormat="1" applyFont="1" applyFill="1" applyBorder="1" applyAlignment="1" applyProtection="1">
      <alignment horizontal="left" vertical="center"/>
    </xf>
    <xf numFmtId="0" fontId="7" fillId="0" borderId="0" xfId="0" applyFont="1" applyFill="1" applyBorder="1" applyAlignment="1" applyProtection="1">
      <alignment horizontal="center" vertical="center" wrapText="1"/>
    </xf>
    <xf numFmtId="0" fontId="7" fillId="0" borderId="0" xfId="0" applyFont="1" applyFill="1" applyBorder="1" applyAlignment="1" applyProtection="1">
      <alignment vertical="center" wrapText="1"/>
    </xf>
    <xf numFmtId="0" fontId="8" fillId="0" borderId="0" xfId="3" applyFont="1" applyFill="1" applyProtection="1"/>
    <xf numFmtId="0" fontId="5" fillId="0" borderId="0" xfId="0" applyFont="1" applyFill="1" applyAlignment="1" applyProtection="1">
      <alignment vertical="center"/>
    </xf>
    <xf numFmtId="0" fontId="5" fillId="0" borderId="3" xfId="3" applyNumberFormat="1" applyFont="1" applyFill="1" applyBorder="1" applyAlignment="1" applyProtection="1">
      <alignment horizontal="center" vertical="center" wrapText="1"/>
    </xf>
    <xf numFmtId="0" fontId="5" fillId="0" borderId="5" xfId="3" applyNumberFormat="1" applyFont="1" applyFill="1" applyBorder="1" applyAlignment="1" applyProtection="1">
      <alignment horizontal="center" vertical="center"/>
    </xf>
    <xf numFmtId="0" fontId="5" fillId="0" borderId="5" xfId="3" applyNumberFormat="1" applyFont="1" applyFill="1" applyBorder="1" applyAlignment="1" applyProtection="1">
      <alignment horizontal="center" vertical="center" wrapText="1"/>
    </xf>
    <xf numFmtId="0" fontId="5" fillId="0" borderId="6" xfId="0" applyFont="1" applyFill="1" applyBorder="1" applyAlignment="1" applyProtection="1">
      <alignment horizontal="center" vertical="center" wrapText="1"/>
    </xf>
    <xf numFmtId="0" fontId="8" fillId="0" borderId="6" xfId="0" applyFont="1" applyFill="1" applyBorder="1" applyAlignment="1" applyProtection="1">
      <alignment horizontal="center" vertical="center" wrapText="1"/>
    </xf>
    <xf numFmtId="0" fontId="5" fillId="0" borderId="6" xfId="6" applyFont="1" applyFill="1" applyBorder="1" applyAlignment="1" applyProtection="1">
      <alignment horizontal="center" shrinkToFit="1"/>
    </xf>
    <xf numFmtId="0" fontId="7" fillId="0" borderId="3" xfId="0" applyFont="1" applyFill="1" applyBorder="1" applyAlignment="1" applyProtection="1">
      <alignment horizontal="center" vertical="center" wrapText="1"/>
    </xf>
    <xf numFmtId="0" fontId="13" fillId="0" borderId="3" xfId="0" applyFont="1" applyFill="1" applyBorder="1" applyAlignment="1" applyProtection="1">
      <alignment horizontal="center" vertical="center" wrapText="1"/>
    </xf>
    <xf numFmtId="0" fontId="5" fillId="0" borderId="3" xfId="6" applyFont="1" applyFill="1" applyBorder="1" applyAlignment="1" applyProtection="1">
      <alignment wrapText="1"/>
    </xf>
    <xf numFmtId="0" fontId="5" fillId="0" borderId="3" xfId="6" applyFont="1" applyFill="1" applyBorder="1" applyAlignment="1" applyProtection="1">
      <alignment horizontal="center" vertical="center"/>
    </xf>
    <xf numFmtId="2" fontId="5" fillId="0" borderId="3" xfId="6" applyNumberFormat="1" applyFont="1" applyFill="1" applyBorder="1" applyAlignment="1" applyProtection="1">
      <alignment horizontal="center" vertical="center" shrinkToFit="1"/>
    </xf>
    <xf numFmtId="2" fontId="5" fillId="0" borderId="3" xfId="6" applyNumberFormat="1" applyFont="1" applyFill="1" applyBorder="1" applyAlignment="1" applyProtection="1">
      <alignment horizontal="right" vertical="center" shrinkToFit="1"/>
    </xf>
    <xf numFmtId="0" fontId="5" fillId="0" borderId="3" xfId="6" applyFont="1" applyFill="1" applyBorder="1" applyAlignment="1" applyProtection="1">
      <alignment horizontal="left" wrapText="1" indent="2"/>
    </xf>
    <xf numFmtId="0" fontId="11" fillId="0" borderId="3" xfId="0" applyFont="1" applyFill="1" applyBorder="1" applyAlignment="1" applyProtection="1">
      <alignment horizontal="center" vertical="center" wrapText="1"/>
    </xf>
    <xf numFmtId="1" fontId="5" fillId="0" borderId="3" xfId="6" applyNumberFormat="1" applyFont="1" applyFill="1" applyBorder="1" applyAlignment="1" applyProtection="1">
      <alignment horizontal="center" vertical="center" shrinkToFit="1"/>
    </xf>
    <xf numFmtId="0" fontId="12" fillId="0" borderId="3" xfId="6" applyFont="1" applyFill="1" applyBorder="1" applyAlignment="1" applyProtection="1">
      <alignment horizontal="center" vertical="center"/>
    </xf>
    <xf numFmtId="0" fontId="11" fillId="0" borderId="3" xfId="0" applyFont="1" applyFill="1" applyBorder="1" applyAlignment="1" applyProtection="1">
      <alignment horizontal="center" wrapText="1"/>
    </xf>
    <xf numFmtId="2" fontId="5" fillId="0" borderId="3" xfId="7" applyNumberFormat="1" applyFont="1" applyFill="1" applyBorder="1" applyAlignment="1" applyProtection="1">
      <alignment horizontal="justify" vertical="center" wrapText="1"/>
    </xf>
    <xf numFmtId="0" fontId="5" fillId="0" borderId="3" xfId="6" applyFont="1" applyFill="1" applyBorder="1" applyAlignment="1" applyProtection="1">
      <alignment horizontal="center" vertical="center" shrinkToFit="1"/>
    </xf>
    <xf numFmtId="165" fontId="5" fillId="0" borderId="3" xfId="6" applyNumberFormat="1" applyFont="1" applyFill="1" applyBorder="1" applyAlignment="1" applyProtection="1">
      <alignment horizontal="center" vertical="center" shrinkToFit="1"/>
    </xf>
    <xf numFmtId="2" fontId="5" fillId="0" borderId="3" xfId="7" applyNumberFormat="1" applyFont="1" applyFill="1" applyBorder="1" applyAlignment="1" applyProtection="1">
      <alignment horizontal="left" vertical="center" wrapText="1" indent="3"/>
    </xf>
    <xf numFmtId="0" fontId="7" fillId="0" borderId="3" xfId="6" applyFont="1" applyFill="1" applyBorder="1" applyAlignment="1" applyProtection="1">
      <alignment horizontal="justify" vertical="center" wrapText="1"/>
    </xf>
    <xf numFmtId="4" fontId="8" fillId="0" borderId="3" xfId="0" applyNumberFormat="1" applyFont="1" applyFill="1" applyBorder="1" applyAlignment="1" applyProtection="1">
      <alignment horizontal="right" vertical="center"/>
    </xf>
    <xf numFmtId="9" fontId="5" fillId="0" borderId="3" xfId="3" applyNumberFormat="1" applyFont="1" applyFill="1" applyBorder="1" applyAlignment="1" applyProtection="1">
      <alignment horizontal="center" vertical="center"/>
    </xf>
    <xf numFmtId="4" fontId="8" fillId="0" borderId="3" xfId="3" applyNumberFormat="1" applyFont="1" applyFill="1" applyBorder="1" applyAlignment="1" applyProtection="1">
      <alignment horizontal="right" vertical="center"/>
    </xf>
    <xf numFmtId="0" fontId="8" fillId="0" borderId="3" xfId="3" applyNumberFormat="1" applyFont="1" applyFill="1" applyBorder="1" applyAlignment="1" applyProtection="1">
      <alignment horizontal="center" vertical="center"/>
    </xf>
    <xf numFmtId="0" fontId="8" fillId="0" borderId="0" xfId="3" applyFont="1" applyFill="1" applyBorder="1" applyAlignment="1" applyProtection="1">
      <alignment horizontal="right" vertical="center"/>
    </xf>
    <xf numFmtId="0" fontId="8" fillId="0" borderId="0" xfId="3" applyNumberFormat="1" applyFont="1" applyFill="1" applyBorder="1" applyAlignment="1" applyProtection="1">
      <alignment horizontal="center" vertical="center"/>
    </xf>
    <xf numFmtId="4" fontId="8" fillId="0" borderId="0" xfId="3" applyNumberFormat="1" applyFont="1" applyFill="1" applyBorder="1" applyAlignment="1" applyProtection="1">
      <alignment horizontal="right" vertical="center"/>
    </xf>
    <xf numFmtId="0" fontId="8" fillId="0" borderId="0" xfId="0" applyFont="1" applyProtection="1"/>
    <xf numFmtId="0" fontId="5" fillId="0" borderId="0" xfId="0" applyFont="1" applyProtection="1"/>
    <xf numFmtId="0" fontId="5" fillId="0" borderId="0" xfId="0" applyFont="1" applyAlignment="1" applyProtection="1">
      <alignment horizontal="center"/>
    </xf>
    <xf numFmtId="0" fontId="5" fillId="0" borderId="0" xfId="0" applyFont="1" applyFill="1" applyAlignment="1" applyProtection="1">
      <alignment horizontal="center"/>
    </xf>
    <xf numFmtId="0" fontId="5" fillId="0" borderId="0" xfId="0" applyFont="1" applyAlignment="1" applyProtection="1">
      <alignment horizontal="left" vertical="center"/>
    </xf>
    <xf numFmtId="0" fontId="10" fillId="0" borderId="0" xfId="4" applyFont="1" applyAlignment="1" applyProtection="1">
      <alignment horizontal="center" vertical="top"/>
    </xf>
    <xf numFmtId="0" fontId="10" fillId="0" borderId="0" xfId="4" applyFont="1" applyAlignment="1" applyProtection="1">
      <alignment horizontal="center" vertical="center" wrapText="1"/>
    </xf>
    <xf numFmtId="0" fontId="10" fillId="0" borderId="0" xfId="4" applyFont="1" applyAlignment="1" applyProtection="1">
      <alignment vertical="top" wrapText="1"/>
    </xf>
    <xf numFmtId="0" fontId="10" fillId="0" borderId="0" xfId="4" applyFont="1" applyAlignment="1" applyProtection="1">
      <alignment vertical="top"/>
    </xf>
    <xf numFmtId="2" fontId="10" fillId="0" borderId="0" xfId="4" applyNumberFormat="1" applyFont="1" applyAlignment="1" applyProtection="1">
      <alignment vertical="top"/>
    </xf>
    <xf numFmtId="2" fontId="10" fillId="0" borderId="0" xfId="4" applyNumberFormat="1" applyFont="1" applyFill="1" applyAlignment="1" applyProtection="1">
      <alignment vertical="top"/>
    </xf>
    <xf numFmtId="0" fontId="3" fillId="0" borderId="0" xfId="1" applyFont="1" applyFill="1" applyBorder="1" applyAlignment="1" applyProtection="1">
      <alignment horizontal="center" vertical="center" wrapText="1"/>
    </xf>
    <xf numFmtId="0" fontId="8" fillId="0" borderId="3" xfId="0" applyFont="1" applyFill="1" applyBorder="1" applyAlignment="1" applyProtection="1">
      <alignment horizontal="right" vertical="center"/>
    </xf>
    <xf numFmtId="0" fontId="8" fillId="0" borderId="3" xfId="0" applyFont="1" applyFill="1" applyBorder="1" applyAlignment="1" applyProtection="1">
      <alignment horizontal="right" vertical="center"/>
    </xf>
    <xf numFmtId="0" fontId="3" fillId="0" borderId="0" xfId="1" applyFont="1" applyFill="1" applyBorder="1" applyAlignment="1" applyProtection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5" fillId="0" borderId="3" xfId="6" applyFont="1" applyFill="1" applyBorder="1" applyAlignment="1">
      <alignment horizontal="center" vertical="center"/>
    </xf>
    <xf numFmtId="165" fontId="5" fillId="0" borderId="3" xfId="6" applyNumberFormat="1" applyFont="1" applyFill="1" applyBorder="1" applyAlignment="1">
      <alignment horizontal="center" vertical="center" shrinkToFit="1"/>
    </xf>
    <xf numFmtId="2" fontId="5" fillId="0" borderId="3" xfId="6" applyNumberFormat="1" applyFont="1" applyFill="1" applyBorder="1" applyAlignment="1">
      <alignment horizontal="right" vertical="center" shrinkToFit="1"/>
    </xf>
    <xf numFmtId="0" fontId="21" fillId="0" borderId="0" xfId="8" applyFont="1" applyFill="1"/>
    <xf numFmtId="0" fontId="21" fillId="0" borderId="0" xfId="8" applyFont="1" applyFill="1" applyAlignment="1">
      <alignment horizontal="right"/>
    </xf>
    <xf numFmtId="0" fontId="20" fillId="0" borderId="0" xfId="8" applyFill="1"/>
    <xf numFmtId="0" fontId="21" fillId="0" borderId="0" xfId="8" applyFont="1" applyFill="1" applyBorder="1" applyAlignment="1">
      <alignment horizontal="right"/>
    </xf>
    <xf numFmtId="0" fontId="22" fillId="0" borderId="0" xfId="8" applyFont="1" applyFill="1" applyAlignment="1">
      <alignment horizontal="right" vertical="top"/>
    </xf>
    <xf numFmtId="0" fontId="22" fillId="0" borderId="0" xfId="8" applyFont="1" applyFill="1" applyAlignment="1">
      <alignment horizontal="center" vertical="top"/>
    </xf>
    <xf numFmtId="0" fontId="11" fillId="0" borderId="0" xfId="8" applyFont="1" applyFill="1"/>
    <xf numFmtId="0" fontId="11" fillId="0" borderId="0" xfId="8" applyFont="1" applyFill="1" applyAlignment="1">
      <alignment horizontal="right"/>
    </xf>
    <xf numFmtId="0" fontId="11" fillId="0" borderId="3" xfId="8" applyFont="1" applyFill="1" applyBorder="1" applyAlignment="1">
      <alignment horizontal="center" vertical="center" wrapText="1"/>
    </xf>
    <xf numFmtId="0" fontId="11" fillId="0" borderId="8" xfId="8" applyFont="1" applyFill="1" applyBorder="1" applyAlignment="1">
      <alignment horizontal="center" vertical="center" wrapText="1"/>
    </xf>
    <xf numFmtId="0" fontId="11" fillId="0" borderId="5" xfId="8" applyFont="1" applyFill="1" applyBorder="1" applyAlignment="1">
      <alignment horizontal="center" vertical="center"/>
    </xf>
    <xf numFmtId="49" fontId="11" fillId="0" borderId="5" xfId="8" applyNumberFormat="1" applyFont="1" applyFill="1" applyBorder="1" applyAlignment="1">
      <alignment horizontal="left" vertical="center" wrapText="1"/>
    </xf>
    <xf numFmtId="4" fontId="11" fillId="0" borderId="5" xfId="8" applyNumberFormat="1" applyFont="1" applyFill="1" applyBorder="1" applyAlignment="1">
      <alignment horizontal="right" vertical="center" shrinkToFit="1"/>
    </xf>
    <xf numFmtId="0" fontId="11" fillId="0" borderId="3" xfId="8" applyFont="1" applyFill="1" applyBorder="1" applyAlignment="1">
      <alignment horizontal="center" vertical="center"/>
    </xf>
    <xf numFmtId="0" fontId="11" fillId="0" borderId="3" xfId="8" applyNumberFormat="1" applyFont="1" applyFill="1" applyBorder="1" applyAlignment="1">
      <alignment horizontal="left" vertical="center" wrapText="1"/>
    </xf>
    <xf numFmtId="0" fontId="11" fillId="0" borderId="3" xfId="8" applyNumberFormat="1" applyFont="1" applyFill="1" applyBorder="1" applyAlignment="1">
      <alignment horizontal="center" vertical="center" wrapText="1"/>
    </xf>
    <xf numFmtId="4" fontId="11" fillId="0" borderId="3" xfId="8" applyNumberFormat="1" applyFont="1" applyFill="1" applyBorder="1" applyAlignment="1">
      <alignment horizontal="right" vertical="center" shrinkToFit="1"/>
    </xf>
    <xf numFmtId="0" fontId="11" fillId="0" borderId="9" xfId="8" applyFont="1" applyFill="1" applyBorder="1" applyAlignment="1">
      <alignment horizontal="center" vertical="center"/>
    </xf>
    <xf numFmtId="0" fontId="11" fillId="0" borderId="9" xfId="8" applyNumberFormat="1" applyFont="1" applyFill="1" applyBorder="1" applyAlignment="1">
      <alignment horizontal="left" vertical="center" wrapText="1"/>
    </xf>
    <xf numFmtId="0" fontId="24" fillId="0" borderId="4" xfId="8" applyNumberFormat="1" applyFont="1" applyFill="1" applyBorder="1" applyAlignment="1">
      <alignment horizontal="right" vertical="center" wrapText="1"/>
    </xf>
    <xf numFmtId="4" fontId="24" fillId="0" borderId="3" xfId="8" applyNumberFormat="1" applyFont="1" applyFill="1" applyBorder="1" applyAlignment="1">
      <alignment horizontal="right" vertical="center" shrinkToFit="1"/>
    </xf>
    <xf numFmtId="9" fontId="11" fillId="0" borderId="4" xfId="8" applyNumberFormat="1" applyFont="1" applyFill="1" applyBorder="1" applyAlignment="1">
      <alignment horizontal="center" vertical="center" wrapText="1"/>
    </xf>
    <xf numFmtId="0" fontId="11" fillId="0" borderId="4" xfId="8" applyNumberFormat="1" applyFont="1" applyFill="1" applyBorder="1" applyAlignment="1">
      <alignment horizontal="left" vertical="center" wrapText="1"/>
    </xf>
    <xf numFmtId="10" fontId="11" fillId="0" borderId="4" xfId="8" applyNumberFormat="1" applyFont="1" applyFill="1" applyBorder="1" applyAlignment="1">
      <alignment horizontal="center" vertical="center" wrapText="1"/>
    </xf>
    <xf numFmtId="0" fontId="11" fillId="0" borderId="4" xfId="8" applyNumberFormat="1" applyFont="1" applyFill="1" applyBorder="1" applyAlignment="1">
      <alignment horizontal="left" vertical="center" wrapText="1" indent="3"/>
    </xf>
    <xf numFmtId="0" fontId="11" fillId="0" borderId="0" xfId="8" applyNumberFormat="1" applyFont="1" applyFill="1" applyBorder="1" applyAlignment="1">
      <alignment horizontal="left" vertical="center" wrapText="1"/>
    </xf>
    <xf numFmtId="4" fontId="11" fillId="0" borderId="0" xfId="8" applyNumberFormat="1" applyFont="1" applyFill="1" applyBorder="1" applyAlignment="1">
      <alignment horizontal="right" vertical="center" shrinkToFit="1"/>
    </xf>
    <xf numFmtId="0" fontId="11" fillId="0" borderId="0" xfId="8" applyNumberFormat="1" applyFont="1" applyFill="1" applyBorder="1" applyAlignment="1">
      <alignment horizontal="right" vertical="center" wrapText="1"/>
    </xf>
    <xf numFmtId="0" fontId="11" fillId="0" borderId="0" xfId="8" applyFont="1" applyFill="1" applyBorder="1" applyAlignment="1">
      <alignment horizontal="left" vertical="center"/>
    </xf>
    <xf numFmtId="0" fontId="22" fillId="0" borderId="0" xfId="8" applyFont="1" applyFill="1" applyAlignment="1">
      <alignment horizontal="left" vertical="top"/>
    </xf>
    <xf numFmtId="0" fontId="11" fillId="0" borderId="1" xfId="8" applyFont="1" applyFill="1" applyBorder="1" applyAlignment="1">
      <alignment horizontal="center" vertical="center"/>
    </xf>
    <xf numFmtId="0" fontId="11" fillId="0" borderId="0" xfId="8" applyFont="1" applyFill="1" applyBorder="1" applyAlignment="1">
      <alignment horizontal="center" vertical="center"/>
    </xf>
    <xf numFmtId="0" fontId="11" fillId="0" borderId="0" xfId="8" applyFont="1" applyFill="1" applyAlignment="1">
      <alignment horizontal="right" vertical="center"/>
    </xf>
    <xf numFmtId="0" fontId="26" fillId="0" borderId="0" xfId="8" applyFont="1" applyFill="1"/>
    <xf numFmtId="0" fontId="29" fillId="0" borderId="0" xfId="8" applyFont="1" applyFill="1"/>
    <xf numFmtId="166" fontId="29" fillId="0" borderId="0" xfId="8" applyNumberFormat="1" applyFont="1" applyFill="1" applyAlignment="1">
      <alignment horizontal="left" vertical="center"/>
    </xf>
    <xf numFmtId="164" fontId="29" fillId="0" borderId="0" xfId="8" applyNumberFormat="1" applyFont="1" applyFill="1" applyAlignment="1">
      <alignment vertical="center"/>
    </xf>
    <xf numFmtId="167" fontId="29" fillId="0" borderId="0" xfId="8" applyNumberFormat="1" applyFont="1" applyFill="1" applyAlignment="1">
      <alignment horizontal="left" vertical="center"/>
    </xf>
    <xf numFmtId="0" fontId="29" fillId="0" borderId="0" xfId="8" applyFont="1" applyFill="1" applyAlignment="1">
      <alignment horizontal="left" vertical="center"/>
    </xf>
    <xf numFmtId="0" fontId="29" fillId="0" borderId="3" xfId="8" applyFont="1" applyFill="1" applyBorder="1" applyAlignment="1">
      <alignment horizontal="center" vertical="center" wrapText="1"/>
    </xf>
    <xf numFmtId="0" fontId="29" fillId="0" borderId="5" xfId="8" applyFont="1" applyFill="1" applyBorder="1" applyAlignment="1">
      <alignment horizontal="center" vertical="center"/>
    </xf>
    <xf numFmtId="49" fontId="29" fillId="0" borderId="5" xfId="8" applyNumberFormat="1" applyFont="1" applyFill="1" applyBorder="1" applyAlignment="1">
      <alignment horizontal="left" vertical="center" wrapText="1"/>
    </xf>
    <xf numFmtId="4" fontId="29" fillId="0" borderId="5" xfId="8" applyNumberFormat="1" applyFont="1" applyFill="1" applyBorder="1" applyAlignment="1">
      <alignment horizontal="right" vertical="center" shrinkToFit="1"/>
    </xf>
    <xf numFmtId="0" fontId="29" fillId="0" borderId="3" xfId="8" applyFont="1" applyFill="1" applyBorder="1" applyAlignment="1">
      <alignment horizontal="center" vertical="center"/>
    </xf>
    <xf numFmtId="49" fontId="29" fillId="0" borderId="10" xfId="8" applyNumberFormat="1" applyFont="1" applyFill="1" applyBorder="1" applyAlignment="1">
      <alignment horizontal="center" vertical="center"/>
    </xf>
    <xf numFmtId="0" fontId="30" fillId="0" borderId="3" xfId="8" applyNumberFormat="1" applyFont="1" applyFill="1" applyBorder="1" applyAlignment="1">
      <alignment horizontal="center" vertical="center" wrapText="1"/>
    </xf>
    <xf numFmtId="4" fontId="29" fillId="0" borderId="3" xfId="8" applyNumberFormat="1" applyFont="1" applyFill="1" applyBorder="1" applyAlignment="1">
      <alignment horizontal="right" vertical="center" shrinkToFit="1"/>
    </xf>
    <xf numFmtId="0" fontId="29" fillId="0" borderId="3" xfId="8" applyNumberFormat="1" applyFont="1" applyFill="1" applyBorder="1" applyAlignment="1">
      <alignment horizontal="left" vertical="center" wrapText="1"/>
    </xf>
    <xf numFmtId="0" fontId="29" fillId="0" borderId="3" xfId="8" applyNumberFormat="1" applyFont="1" applyFill="1" applyBorder="1" applyAlignment="1">
      <alignment horizontal="center" vertical="center" wrapText="1"/>
    </xf>
    <xf numFmtId="49" fontId="29" fillId="0" borderId="3" xfId="8" applyNumberFormat="1" applyFont="1" applyFill="1" applyBorder="1" applyAlignment="1">
      <alignment horizontal="center" vertical="center"/>
    </xf>
    <xf numFmtId="0" fontId="29" fillId="0" borderId="9" xfId="8" applyFont="1" applyFill="1" applyBorder="1" applyAlignment="1">
      <alignment horizontal="center" vertical="center"/>
    </xf>
    <xf numFmtId="0" fontId="29" fillId="0" borderId="9" xfId="8" applyNumberFormat="1" applyFont="1" applyFill="1" applyBorder="1" applyAlignment="1">
      <alignment horizontal="left" vertical="center" wrapText="1"/>
    </xf>
    <xf numFmtId="4" fontId="29" fillId="0" borderId="9" xfId="8" applyNumberFormat="1" applyFont="1" applyFill="1" applyBorder="1" applyAlignment="1">
      <alignment horizontal="right" vertical="center" shrinkToFit="1"/>
    </xf>
    <xf numFmtId="0" fontId="30" fillId="0" borderId="4" xfId="8" applyNumberFormat="1" applyFont="1" applyFill="1" applyBorder="1" applyAlignment="1">
      <alignment horizontal="right" vertical="center" wrapText="1"/>
    </xf>
    <xf numFmtId="10" fontId="29" fillId="0" borderId="4" xfId="8" applyNumberFormat="1" applyFont="1" applyFill="1" applyBorder="1" applyAlignment="1">
      <alignment horizontal="right" vertical="center" wrapText="1"/>
    </xf>
    <xf numFmtId="0" fontId="29" fillId="0" borderId="0" xfId="8" applyFont="1" applyFill="1" applyBorder="1" applyAlignment="1">
      <alignment horizontal="left" vertical="center"/>
    </xf>
    <xf numFmtId="0" fontId="28" fillId="0" borderId="0" xfId="8" applyFont="1" applyFill="1" applyBorder="1" applyAlignment="1">
      <alignment horizontal="center" vertical="top"/>
    </xf>
    <xf numFmtId="0" fontId="8" fillId="0" borderId="6" xfId="6" applyFont="1" applyFill="1" applyBorder="1" applyAlignment="1" applyProtection="1">
      <alignment horizontal="center" wrapText="1"/>
    </xf>
    <xf numFmtId="0" fontId="5" fillId="0" borderId="6" xfId="6" applyFont="1" applyFill="1" applyBorder="1" applyAlignment="1" applyProtection="1">
      <alignment horizontal="center" wrapText="1"/>
    </xf>
    <xf numFmtId="0" fontId="5" fillId="0" borderId="6" xfId="6" applyFont="1" applyFill="1" applyBorder="1" applyAlignment="1" applyProtection="1">
      <alignment horizontal="center" vertical="center" shrinkToFit="1"/>
    </xf>
    <xf numFmtId="0" fontId="15" fillId="0" borderId="3" xfId="6" applyFont="1" applyFill="1" applyBorder="1" applyAlignment="1" applyProtection="1">
      <alignment horizontal="right" vertical="center" wrapText="1"/>
    </xf>
    <xf numFmtId="0" fontId="8" fillId="0" borderId="0" xfId="0" applyFont="1" applyFill="1" applyProtection="1"/>
    <xf numFmtId="0" fontId="5" fillId="0" borderId="0" xfId="0" applyFont="1" applyFill="1" applyProtection="1"/>
    <xf numFmtId="0" fontId="10" fillId="0" borderId="0" xfId="4" applyFont="1" applyFill="1" applyAlignment="1" applyProtection="1">
      <alignment horizontal="center" vertical="top"/>
    </xf>
    <xf numFmtId="0" fontId="10" fillId="0" borderId="0" xfId="4" applyFont="1" applyFill="1" applyAlignment="1" applyProtection="1">
      <alignment horizontal="center" vertical="center" wrapText="1"/>
    </xf>
    <xf numFmtId="0" fontId="10" fillId="0" borderId="0" xfId="4" applyFont="1" applyFill="1" applyAlignment="1" applyProtection="1">
      <alignment vertical="top" wrapText="1"/>
    </xf>
    <xf numFmtId="0" fontId="10" fillId="0" borderId="0" xfId="4" applyFont="1" applyFill="1" applyAlignment="1" applyProtection="1">
      <alignment vertical="top"/>
    </xf>
    <xf numFmtId="0" fontId="7" fillId="0" borderId="3" xfId="6" applyFont="1" applyFill="1" applyBorder="1" applyAlignment="1" applyProtection="1">
      <alignment horizontal="left" vertical="center" wrapText="1"/>
    </xf>
    <xf numFmtId="2" fontId="5" fillId="0" borderId="3" xfId="6" applyNumberFormat="1" applyFont="1" applyFill="1" applyBorder="1" applyAlignment="1" applyProtection="1">
      <alignment horizontal="center" vertical="center" wrapText="1"/>
    </xf>
    <xf numFmtId="0" fontId="5" fillId="0" borderId="0" xfId="0" applyFont="1" applyFill="1" applyAlignment="1">
      <alignment horizontal="center"/>
    </xf>
    <xf numFmtId="0" fontId="5" fillId="0" borderId="3" xfId="6" applyFont="1" applyFill="1" applyBorder="1" applyAlignment="1" applyProtection="1">
      <alignment horizontal="center" vertical="center" wrapText="1"/>
    </xf>
    <xf numFmtId="0" fontId="8" fillId="0" borderId="3" xfId="0" applyFont="1" applyFill="1" applyBorder="1" applyAlignment="1" applyProtection="1">
      <alignment horizontal="right" vertical="center"/>
    </xf>
    <xf numFmtId="0" fontId="3" fillId="0" borderId="0" xfId="1" applyFont="1" applyFill="1" applyBorder="1" applyAlignment="1" applyProtection="1">
      <alignment horizontal="center" vertical="center" wrapText="1"/>
    </xf>
    <xf numFmtId="0" fontId="5" fillId="0" borderId="0" xfId="0" applyFont="1" applyFill="1" applyAlignment="1" applyProtection="1">
      <alignment horizontal="left" vertical="center"/>
    </xf>
    <xf numFmtId="2" fontId="32" fillId="0" borderId="14" xfId="0" applyNumberFormat="1" applyFont="1" applyFill="1" applyBorder="1" applyAlignment="1">
      <alignment vertical="center"/>
    </xf>
    <xf numFmtId="2" fontId="32" fillId="0" borderId="13" xfId="0" applyNumberFormat="1" applyFont="1" applyFill="1" applyBorder="1" applyAlignment="1">
      <alignment vertical="center"/>
    </xf>
    <xf numFmtId="2" fontId="32" fillId="0" borderId="15" xfId="0" applyNumberFormat="1" applyFont="1" applyFill="1" applyBorder="1" applyAlignment="1">
      <alignment vertical="center"/>
    </xf>
    <xf numFmtId="2" fontId="32" fillId="0" borderId="13" xfId="0" applyNumberFormat="1" applyFont="1" applyFill="1" applyBorder="1" applyAlignment="1"/>
    <xf numFmtId="2" fontId="32" fillId="0" borderId="15" xfId="0" applyNumberFormat="1" applyFont="1" applyFill="1" applyBorder="1" applyAlignment="1"/>
    <xf numFmtId="2" fontId="32" fillId="0" borderId="13" xfId="9" applyNumberFormat="1" applyFont="1" applyFill="1" applyBorder="1" applyAlignment="1">
      <alignment vertical="center"/>
    </xf>
    <xf numFmtId="2" fontId="32" fillId="0" borderId="15" xfId="9" applyNumberFormat="1" applyFont="1" applyFill="1" applyBorder="1" applyAlignment="1">
      <alignment vertical="center"/>
    </xf>
    <xf numFmtId="2" fontId="32" fillId="0" borderId="14" xfId="9" applyNumberFormat="1" applyFont="1" applyFill="1" applyBorder="1" applyAlignment="1">
      <alignment vertical="center"/>
    </xf>
    <xf numFmtId="2" fontId="32" fillId="0" borderId="14" xfId="0" applyNumberFormat="1" applyFont="1" applyFill="1" applyBorder="1" applyAlignment="1"/>
    <xf numFmtId="2" fontId="32" fillId="0" borderId="3" xfId="0" applyNumberFormat="1" applyFont="1" applyFill="1" applyBorder="1" applyAlignment="1"/>
    <xf numFmtId="2" fontId="32" fillId="0" borderId="16" xfId="0" applyNumberFormat="1" applyFont="1" applyFill="1" applyBorder="1" applyAlignment="1"/>
    <xf numFmtId="2" fontId="32" fillId="0" borderId="17" xfId="0" applyNumberFormat="1" applyFont="1" applyFill="1" applyBorder="1" applyAlignment="1">
      <alignment horizontal="right" vertical="center"/>
    </xf>
    <xf numFmtId="2" fontId="32" fillId="0" borderId="12" xfId="0" applyNumberFormat="1" applyFont="1" applyFill="1" applyBorder="1" applyAlignment="1">
      <alignment vertical="center"/>
    </xf>
    <xf numFmtId="2" fontId="32" fillId="0" borderId="13" xfId="0" applyNumberFormat="1" applyFont="1" applyFill="1" applyBorder="1"/>
    <xf numFmtId="2" fontId="32" fillId="0" borderId="14" xfId="0" applyNumberFormat="1" applyFont="1" applyBorder="1" applyAlignment="1"/>
    <xf numFmtId="2" fontId="33" fillId="0" borderId="12" xfId="0" applyNumberFormat="1" applyFont="1" applyFill="1" applyBorder="1" applyAlignment="1"/>
    <xf numFmtId="2" fontId="32" fillId="0" borderId="14" xfId="0" applyNumberFormat="1" applyFont="1" applyFill="1" applyBorder="1"/>
    <xf numFmtId="2" fontId="32" fillId="0" borderId="15" xfId="0" applyNumberFormat="1" applyFont="1" applyFill="1" applyBorder="1"/>
    <xf numFmtId="2" fontId="32" fillId="0" borderId="18" xfId="0" applyNumberFormat="1" applyFont="1" applyFill="1" applyBorder="1" applyAlignment="1"/>
    <xf numFmtId="2" fontId="32" fillId="0" borderId="13" xfId="0" applyNumberFormat="1" applyFont="1" applyBorder="1" applyAlignment="1"/>
    <xf numFmtId="2" fontId="32" fillId="0" borderId="12" xfId="0" applyNumberFormat="1" applyFont="1" applyFill="1" applyBorder="1" applyAlignment="1"/>
    <xf numFmtId="2" fontId="32" fillId="0" borderId="19" xfId="0" applyNumberFormat="1" applyFont="1" applyBorder="1" applyAlignment="1"/>
    <xf numFmtId="2" fontId="32" fillId="0" borderId="20" xfId="0" applyNumberFormat="1" applyFont="1" applyBorder="1" applyAlignment="1"/>
    <xf numFmtId="2" fontId="32" fillId="0" borderId="17" xfId="0" applyNumberFormat="1" applyFont="1" applyFill="1" applyBorder="1" applyAlignment="1">
      <alignment vertical="center"/>
    </xf>
    <xf numFmtId="2" fontId="32" fillId="0" borderId="12" xfId="10" applyNumberFormat="1" applyFont="1" applyFill="1" applyBorder="1" applyAlignment="1">
      <alignment vertical="center"/>
    </xf>
    <xf numFmtId="2" fontId="32" fillId="0" borderId="21" xfId="0" applyNumberFormat="1" applyFont="1" applyFill="1" applyBorder="1" applyAlignment="1">
      <alignment vertical="center"/>
    </xf>
    <xf numFmtId="2" fontId="32" fillId="0" borderId="15" xfId="0" applyNumberFormat="1" applyFont="1" applyBorder="1" applyAlignment="1"/>
    <xf numFmtId="2" fontId="8" fillId="0" borderId="3" xfId="0" applyNumberFormat="1" applyFont="1" applyFill="1" applyBorder="1" applyAlignment="1" applyProtection="1">
      <alignment horizontal="right" vertical="center"/>
    </xf>
    <xf numFmtId="2" fontId="5" fillId="0" borderId="3" xfId="3" applyNumberFormat="1" applyFont="1" applyFill="1" applyBorder="1" applyAlignment="1" applyProtection="1">
      <alignment horizontal="right" vertical="center"/>
    </xf>
    <xf numFmtId="2" fontId="8" fillId="0" borderId="3" xfId="3" applyNumberFormat="1" applyFont="1" applyFill="1" applyBorder="1" applyAlignment="1" applyProtection="1">
      <alignment horizontal="right" vertical="center"/>
    </xf>
    <xf numFmtId="2" fontId="11" fillId="0" borderId="3" xfId="8" applyNumberFormat="1" applyFont="1" applyFill="1" applyBorder="1" applyAlignment="1">
      <alignment horizontal="right" vertical="center" shrinkToFit="1"/>
    </xf>
    <xf numFmtId="2" fontId="11" fillId="0" borderId="9" xfId="8" applyNumberFormat="1" applyFont="1" applyFill="1" applyBorder="1" applyAlignment="1">
      <alignment horizontal="right" vertical="center" shrinkToFit="1"/>
    </xf>
    <xf numFmtId="2" fontId="24" fillId="0" borderId="3" xfId="8" applyNumberFormat="1" applyFont="1" applyFill="1" applyBorder="1" applyAlignment="1">
      <alignment horizontal="right" vertical="center" shrinkToFit="1"/>
    </xf>
    <xf numFmtId="2" fontId="11" fillId="0" borderId="0" xfId="8" applyNumberFormat="1" applyFont="1" applyFill="1"/>
    <xf numFmtId="2" fontId="30" fillId="0" borderId="3" xfId="8" applyNumberFormat="1" applyFont="1" applyFill="1" applyBorder="1" applyAlignment="1">
      <alignment horizontal="right" vertical="center" shrinkToFit="1"/>
    </xf>
    <xf numFmtId="2" fontId="29" fillId="0" borderId="3" xfId="8" applyNumberFormat="1" applyFont="1" applyFill="1" applyBorder="1" applyAlignment="1">
      <alignment horizontal="right" vertical="center" shrinkToFit="1"/>
    </xf>
    <xf numFmtId="2" fontId="29" fillId="0" borderId="0" xfId="8" applyNumberFormat="1" applyFont="1" applyFill="1"/>
    <xf numFmtId="2" fontId="31" fillId="0" borderId="3" xfId="8" applyNumberFormat="1" applyFont="1" applyFill="1" applyBorder="1" applyAlignment="1">
      <alignment horizontal="right" vertical="center" shrinkToFit="1"/>
    </xf>
    <xf numFmtId="2" fontId="32" fillId="0" borderId="13" xfId="9" applyNumberFormat="1" applyFont="1" applyFill="1" applyBorder="1" applyAlignment="1"/>
    <xf numFmtId="2" fontId="32" fillId="0" borderId="15" xfId="9" applyNumberFormat="1" applyFont="1" applyFill="1" applyBorder="1" applyAlignment="1"/>
    <xf numFmtId="2" fontId="32" fillId="0" borderId="17" xfId="0" applyNumberFormat="1" applyFont="1" applyFill="1" applyBorder="1" applyAlignment="1"/>
    <xf numFmtId="2" fontId="32" fillId="0" borderId="12" xfId="10" applyNumberFormat="1" applyFont="1" applyFill="1" applyBorder="1" applyAlignment="1"/>
    <xf numFmtId="2" fontId="32" fillId="0" borderId="21" xfId="0" applyNumberFormat="1" applyFont="1" applyFill="1" applyBorder="1" applyAlignment="1"/>
    <xf numFmtId="2" fontId="32" fillId="0" borderId="14" xfId="9" applyNumberFormat="1" applyFont="1" applyFill="1" applyBorder="1" applyAlignment="1"/>
    <xf numFmtId="2" fontId="32" fillId="0" borderId="18" xfId="0" applyNumberFormat="1" applyFont="1" applyBorder="1" applyAlignment="1"/>
    <xf numFmtId="2" fontId="32" fillId="0" borderId="19" xfId="0" applyNumberFormat="1" applyFont="1" applyFill="1" applyBorder="1" applyAlignment="1"/>
    <xf numFmtId="2" fontId="32" fillId="0" borderId="20" xfId="0" applyNumberFormat="1" applyFont="1" applyFill="1" applyBorder="1" applyAlignment="1"/>
    <xf numFmtId="0" fontId="5" fillId="0" borderId="0" xfId="0" applyFont="1" applyFill="1" applyAlignment="1" applyProtection="1">
      <alignment horizontal="right" vertical="center"/>
    </xf>
    <xf numFmtId="0" fontId="35" fillId="0" borderId="0" xfId="1" applyFont="1" applyFill="1" applyBorder="1" applyAlignment="1" applyProtection="1">
      <alignment horizontal="center" vertical="center" wrapText="1"/>
    </xf>
    <xf numFmtId="0" fontId="29" fillId="0" borderId="0" xfId="3" applyFont="1" applyFill="1" applyProtection="1"/>
    <xf numFmtId="0" fontId="29" fillId="0" borderId="0" xfId="3" applyFont="1" applyFill="1" applyBorder="1" applyAlignment="1" applyProtection="1">
      <alignment horizontal="left"/>
    </xf>
    <xf numFmtId="0" fontId="29" fillId="0" borderId="0" xfId="0" applyFont="1" applyFill="1" applyAlignment="1" applyProtection="1">
      <alignment horizontal="center" vertical="center"/>
    </xf>
    <xf numFmtId="0" fontId="29" fillId="0" borderId="0" xfId="0" applyFont="1" applyFill="1" applyAlignment="1" applyProtection="1">
      <alignment horizontal="left" vertical="center"/>
    </xf>
    <xf numFmtId="0" fontId="29" fillId="0" borderId="0" xfId="0" applyFont="1" applyFill="1" applyBorder="1" applyAlignment="1" applyProtection="1">
      <alignment vertical="center"/>
    </xf>
    <xf numFmtId="4" fontId="29" fillId="0" borderId="0" xfId="0" applyNumberFormat="1" applyFont="1" applyFill="1" applyBorder="1" applyAlignment="1" applyProtection="1">
      <alignment horizontal="left" vertical="center"/>
    </xf>
    <xf numFmtId="0" fontId="29" fillId="0" borderId="0" xfId="0" applyFont="1" applyFill="1" applyBorder="1" applyAlignment="1" applyProtection="1">
      <alignment horizontal="center" vertical="center" wrapText="1"/>
    </xf>
    <xf numFmtId="0" fontId="29" fillId="0" borderId="0" xfId="0" applyFont="1" applyFill="1" applyBorder="1" applyAlignment="1" applyProtection="1">
      <alignment vertical="center" wrapText="1"/>
    </xf>
    <xf numFmtId="0" fontId="30" fillId="0" borderId="0" xfId="3" applyFont="1" applyFill="1" applyProtection="1"/>
    <xf numFmtId="0" fontId="29" fillId="0" borderId="0" xfId="0" applyFont="1" applyFill="1" applyAlignment="1" applyProtection="1">
      <alignment vertical="center"/>
    </xf>
    <xf numFmtId="0" fontId="29" fillId="0" borderId="3" xfId="3" applyNumberFormat="1" applyFont="1" applyFill="1" applyBorder="1" applyAlignment="1" applyProtection="1">
      <alignment horizontal="center" vertical="center" wrapText="1"/>
    </xf>
    <xf numFmtId="0" fontId="29" fillId="0" borderId="5" xfId="3" applyNumberFormat="1" applyFont="1" applyFill="1" applyBorder="1" applyAlignment="1" applyProtection="1">
      <alignment horizontal="center" vertical="center"/>
    </xf>
    <xf numFmtId="0" fontId="29" fillId="0" borderId="5" xfId="3" applyNumberFormat="1" applyFont="1" applyFill="1" applyBorder="1" applyAlignment="1" applyProtection="1">
      <alignment horizontal="center" vertical="center" wrapText="1"/>
    </xf>
    <xf numFmtId="0" fontId="30" fillId="0" borderId="6" xfId="6" applyFont="1" applyFill="1" applyBorder="1" applyAlignment="1" applyProtection="1">
      <alignment horizontal="center" vertical="center" wrapText="1"/>
    </xf>
    <xf numFmtId="0" fontId="29" fillId="0" borderId="3" xfId="0" applyFont="1" applyFill="1" applyBorder="1" applyAlignment="1" applyProtection="1">
      <alignment horizontal="center" vertical="center" wrapText="1"/>
    </xf>
    <xf numFmtId="0" fontId="28" fillId="0" borderId="3" xfId="0" applyFont="1" applyFill="1" applyBorder="1" applyAlignment="1" applyProtection="1">
      <alignment horizontal="center" vertical="center" wrapText="1"/>
    </xf>
    <xf numFmtId="0" fontId="29" fillId="0" borderId="3" xfId="6" applyFont="1" applyFill="1" applyBorder="1" applyAlignment="1" applyProtection="1">
      <alignment wrapText="1"/>
    </xf>
    <xf numFmtId="0" fontId="29" fillId="0" borderId="3" xfId="6" applyFont="1" applyFill="1" applyBorder="1" applyAlignment="1" applyProtection="1">
      <alignment horizontal="center" vertical="center"/>
    </xf>
    <xf numFmtId="2" fontId="29" fillId="0" borderId="3" xfId="6" applyNumberFormat="1" applyFont="1" applyFill="1" applyBorder="1" applyAlignment="1" applyProtection="1">
      <alignment horizontal="center" vertical="center" shrinkToFit="1"/>
    </xf>
    <xf numFmtId="2" fontId="29" fillId="0" borderId="3" xfId="6" applyNumberFormat="1" applyFont="1" applyFill="1" applyBorder="1" applyAlignment="1" applyProtection="1">
      <alignment horizontal="right" vertical="center" shrinkToFit="1"/>
    </xf>
    <xf numFmtId="0" fontId="29" fillId="0" borderId="3" xfId="6" applyFont="1" applyFill="1" applyBorder="1" applyAlignment="1" applyProtection="1">
      <alignment horizontal="justify" vertical="center" wrapText="1"/>
    </xf>
    <xf numFmtId="4" fontId="30" fillId="0" borderId="3" xfId="5" applyNumberFormat="1" applyFont="1" applyFill="1" applyBorder="1" applyAlignment="1" applyProtection="1">
      <alignment horizontal="center" vertical="center" wrapText="1"/>
    </xf>
    <xf numFmtId="0" fontId="29" fillId="0" borderId="3" xfId="6" applyFont="1" applyFill="1" applyBorder="1" applyAlignment="1" applyProtection="1">
      <alignment horizontal="left" vertical="center" wrapText="1"/>
    </xf>
    <xf numFmtId="0" fontId="29" fillId="0" borderId="3" xfId="0" applyFont="1" applyFill="1" applyBorder="1" applyAlignment="1" applyProtection="1">
      <alignment horizontal="center" wrapText="1"/>
    </xf>
    <xf numFmtId="4" fontId="29" fillId="0" borderId="3" xfId="5" applyNumberFormat="1" applyFont="1" applyFill="1" applyBorder="1" applyAlignment="1" applyProtection="1">
      <alignment horizontal="left" vertical="center" wrapText="1"/>
    </xf>
    <xf numFmtId="3" fontId="29" fillId="0" borderId="3" xfId="5" applyNumberFormat="1" applyFont="1" applyFill="1" applyBorder="1" applyAlignment="1" applyProtection="1">
      <alignment horizontal="center"/>
    </xf>
    <xf numFmtId="4" fontId="29" fillId="0" borderId="3" xfId="5" applyNumberFormat="1" applyFont="1" applyFill="1" applyBorder="1" applyAlignment="1" applyProtection="1">
      <alignment horizontal="center"/>
    </xf>
    <xf numFmtId="4" fontId="29" fillId="0" borderId="3" xfId="3" applyNumberFormat="1" applyFont="1" applyFill="1" applyBorder="1" applyAlignment="1" applyProtection="1">
      <alignment horizontal="center"/>
    </xf>
    <xf numFmtId="0" fontId="30" fillId="0" borderId="3" xfId="3" applyFont="1" applyFill="1" applyBorder="1" applyAlignment="1" applyProtection="1">
      <alignment vertical="center"/>
    </xf>
    <xf numFmtId="4" fontId="30" fillId="0" borderId="3" xfId="3" applyNumberFormat="1" applyFont="1" applyFill="1" applyBorder="1" applyAlignment="1" applyProtection="1">
      <alignment horizontal="right" vertical="center"/>
    </xf>
    <xf numFmtId="9" fontId="29" fillId="0" borderId="3" xfId="3" applyNumberFormat="1" applyFont="1" applyFill="1" applyBorder="1" applyAlignment="1" applyProtection="1">
      <alignment horizontal="center" vertical="center"/>
    </xf>
    <xf numFmtId="4" fontId="29" fillId="0" borderId="3" xfId="3" applyNumberFormat="1" applyFont="1" applyFill="1" applyBorder="1" applyAlignment="1" applyProtection="1">
      <alignment horizontal="right" vertical="center"/>
    </xf>
    <xf numFmtId="0" fontId="30" fillId="0" borderId="3" xfId="3" applyNumberFormat="1" applyFont="1" applyFill="1" applyBorder="1" applyAlignment="1" applyProtection="1">
      <alignment horizontal="center" vertical="center"/>
    </xf>
    <xf numFmtId="0" fontId="30" fillId="0" borderId="0" xfId="3" applyFont="1" applyFill="1" applyBorder="1" applyAlignment="1" applyProtection="1">
      <alignment horizontal="right" vertical="center"/>
    </xf>
    <xf numFmtId="0" fontId="30" fillId="0" borderId="0" xfId="3" applyNumberFormat="1" applyFont="1" applyFill="1" applyBorder="1" applyAlignment="1" applyProtection="1">
      <alignment horizontal="center" vertical="center"/>
    </xf>
    <xf numFmtId="4" fontId="30" fillId="0" borderId="0" xfId="3" applyNumberFormat="1" applyFont="1" applyFill="1" applyBorder="1" applyAlignment="1" applyProtection="1">
      <alignment horizontal="right" vertical="center"/>
    </xf>
    <xf numFmtId="0" fontId="30" fillId="0" borderId="0" xfId="0" applyFont="1" applyFill="1" applyProtection="1"/>
    <xf numFmtId="0" fontId="29" fillId="0" borderId="0" xfId="0" applyFont="1" applyFill="1" applyProtection="1"/>
    <xf numFmtId="0" fontId="29" fillId="0" borderId="0" xfId="0" applyFont="1" applyFill="1" applyAlignment="1" applyProtection="1">
      <alignment horizontal="center"/>
    </xf>
    <xf numFmtId="0" fontId="29" fillId="0" borderId="3" xfId="6" applyFont="1" applyFill="1" applyBorder="1" applyAlignment="1" applyProtection="1">
      <alignment horizontal="left" wrapText="1" indent="2"/>
    </xf>
    <xf numFmtId="0" fontId="34" fillId="0" borderId="0" xfId="4" applyFont="1" applyFill="1" applyAlignment="1" applyProtection="1">
      <alignment horizontal="center" vertical="top"/>
    </xf>
    <xf numFmtId="0" fontId="34" fillId="0" borderId="0" xfId="4" applyFont="1" applyFill="1" applyAlignment="1" applyProtection="1">
      <alignment horizontal="center" vertical="center" wrapText="1"/>
    </xf>
    <xf numFmtId="0" fontId="34" fillId="0" borderId="0" xfId="4" applyFont="1" applyFill="1" applyAlignment="1" applyProtection="1">
      <alignment vertical="top" wrapText="1"/>
    </xf>
    <xf numFmtId="0" fontId="34" fillId="0" borderId="0" xfId="4" applyFont="1" applyFill="1" applyAlignment="1" applyProtection="1">
      <alignment vertical="top"/>
    </xf>
    <xf numFmtId="2" fontId="34" fillId="0" borderId="0" xfId="4" applyNumberFormat="1" applyFont="1" applyFill="1" applyAlignment="1" applyProtection="1">
      <alignment vertical="top"/>
    </xf>
    <xf numFmtId="0" fontId="30" fillId="0" borderId="6" xfId="6" applyFont="1" applyFill="1" applyBorder="1" applyAlignment="1" applyProtection="1">
      <alignment horizontal="center" wrapText="1"/>
    </xf>
    <xf numFmtId="0" fontId="36" fillId="0" borderId="3" xfId="6" applyFont="1" applyFill="1" applyBorder="1" applyAlignment="1" applyProtection="1">
      <alignment horizontal="right" vertical="center" wrapText="1"/>
    </xf>
    <xf numFmtId="165" fontId="29" fillId="0" borderId="3" xfId="6" applyNumberFormat="1" applyFont="1" applyFill="1" applyBorder="1" applyAlignment="1" applyProtection="1">
      <alignment horizontal="center" vertical="center" shrinkToFit="1"/>
    </xf>
    <xf numFmtId="0" fontId="29" fillId="0" borderId="3" xfId="6" applyFont="1" applyFill="1" applyBorder="1" applyAlignment="1" applyProtection="1">
      <alignment horizontal="center" vertical="center" shrinkToFit="1"/>
    </xf>
    <xf numFmtId="4" fontId="36" fillId="0" borderId="3" xfId="5" applyNumberFormat="1" applyFont="1" applyFill="1" applyBorder="1" applyAlignment="1" applyProtection="1">
      <alignment horizontal="center" vertical="center" wrapText="1"/>
    </xf>
    <xf numFmtId="4" fontId="29" fillId="0" borderId="3" xfId="5" applyNumberFormat="1" applyFont="1" applyFill="1" applyBorder="1" applyAlignment="1" applyProtection="1">
      <alignment horizontal="center" vertical="center"/>
    </xf>
    <xf numFmtId="4" fontId="29" fillId="0" borderId="3" xfId="5" applyNumberFormat="1" applyFont="1" applyFill="1" applyBorder="1" applyAlignment="1" applyProtection="1">
      <alignment horizontal="right" vertical="center"/>
    </xf>
    <xf numFmtId="3" fontId="29" fillId="0" borderId="3" xfId="5" applyNumberFormat="1" applyFont="1" applyFill="1" applyBorder="1" applyAlignment="1" applyProtection="1">
      <alignment horizontal="center" vertical="center"/>
    </xf>
    <xf numFmtId="0" fontId="36" fillId="0" borderId="3" xfId="6" applyFont="1" applyFill="1" applyBorder="1" applyAlignment="1" applyProtection="1">
      <alignment horizontal="center" vertical="center" wrapText="1"/>
    </xf>
    <xf numFmtId="0" fontId="36" fillId="0" borderId="3" xfId="6" applyFont="1" applyFill="1" applyBorder="1" applyAlignment="1" applyProtection="1">
      <alignment horizontal="right" wrapText="1"/>
    </xf>
    <xf numFmtId="2" fontId="29" fillId="0" borderId="3" xfId="7" applyNumberFormat="1" applyFont="1" applyFill="1" applyBorder="1" applyAlignment="1" applyProtection="1">
      <alignment horizontal="justify" vertical="center" wrapText="1"/>
    </xf>
    <xf numFmtId="2" fontId="29" fillId="0" borderId="3" xfId="7" applyNumberFormat="1" applyFont="1" applyFill="1" applyBorder="1" applyAlignment="1" applyProtection="1">
      <alignment horizontal="left" vertical="center" wrapText="1" indent="3"/>
    </xf>
    <xf numFmtId="0" fontId="5" fillId="0" borderId="0" xfId="0" applyFont="1" applyFill="1" applyAlignment="1" applyProtection="1">
      <alignment horizontal="left" vertical="center"/>
    </xf>
    <xf numFmtId="0" fontId="8" fillId="0" borderId="3" xfId="0" applyFont="1" applyFill="1" applyBorder="1" applyAlignment="1" applyProtection="1">
      <alignment horizontal="right" vertical="center"/>
    </xf>
    <xf numFmtId="168" fontId="38" fillId="0" borderId="4" xfId="8" applyNumberFormat="1" applyFont="1" applyFill="1" applyBorder="1" applyAlignment="1">
      <alignment horizontal="right" vertical="center" wrapText="1"/>
    </xf>
    <xf numFmtId="168" fontId="39" fillId="0" borderId="4" xfId="8" applyNumberFormat="1" applyFont="1" applyFill="1" applyBorder="1" applyAlignment="1">
      <alignment horizontal="right" vertical="center" wrapText="1"/>
    </xf>
    <xf numFmtId="9" fontId="40" fillId="0" borderId="3" xfId="3" applyNumberFormat="1" applyFont="1" applyFill="1" applyBorder="1" applyAlignment="1" applyProtection="1">
      <alignment horizontal="center" vertical="center"/>
    </xf>
    <xf numFmtId="0" fontId="40" fillId="0" borderId="3" xfId="3" applyNumberFormat="1" applyFont="1" applyFill="1" applyBorder="1" applyAlignment="1" applyProtection="1">
      <alignment horizontal="center" vertical="center"/>
    </xf>
    <xf numFmtId="9" fontId="38" fillId="0" borderId="3" xfId="3" applyNumberFormat="1" applyFont="1" applyFill="1" applyBorder="1" applyAlignment="1" applyProtection="1">
      <alignment horizontal="center" vertical="center"/>
    </xf>
    <xf numFmtId="0" fontId="38" fillId="0" borderId="3" xfId="3" applyNumberFormat="1" applyFont="1" applyFill="1" applyBorder="1" applyAlignment="1" applyProtection="1">
      <alignment horizontal="center" vertical="center"/>
    </xf>
    <xf numFmtId="0" fontId="29" fillId="0" borderId="0" xfId="0" applyFont="1" applyFill="1" applyAlignment="1" applyProtection="1">
      <alignment horizontal="left" vertical="center"/>
    </xf>
    <xf numFmtId="0" fontId="41" fillId="0" borderId="3" xfId="6" applyFont="1" applyFill="1" applyBorder="1" applyAlignment="1" applyProtection="1">
      <alignment horizontal="right" wrapText="1" indent="2"/>
    </xf>
    <xf numFmtId="2" fontId="5" fillId="0" borderId="3" xfId="7" applyNumberFormat="1" applyFont="1" applyFill="1" applyBorder="1" applyAlignment="1" applyProtection="1">
      <alignment horizontal="left" vertical="top" wrapText="1" indent="3"/>
    </xf>
    <xf numFmtId="2" fontId="5" fillId="0" borderId="3" xfId="6" applyNumberFormat="1" applyFont="1" applyFill="1" applyBorder="1" applyAlignment="1">
      <alignment horizontal="right" shrinkToFit="1"/>
    </xf>
    <xf numFmtId="9" fontId="40" fillId="2" borderId="3" xfId="3" applyNumberFormat="1" applyFont="1" applyFill="1" applyBorder="1" applyAlignment="1" applyProtection="1">
      <alignment horizontal="center" vertical="center"/>
    </xf>
    <xf numFmtId="0" fontId="40" fillId="2" borderId="3" xfId="3" applyNumberFormat="1" applyFont="1" applyFill="1" applyBorder="1" applyAlignment="1" applyProtection="1">
      <alignment horizontal="center" vertical="center"/>
    </xf>
    <xf numFmtId="0" fontId="30" fillId="0" borderId="3" xfId="6" applyFont="1" applyFill="1" applyBorder="1" applyAlignment="1" applyProtection="1">
      <alignment horizontal="center" vertical="center" wrapText="1"/>
    </xf>
    <xf numFmtId="0" fontId="29" fillId="0" borderId="3" xfId="6" applyFont="1" applyFill="1" applyBorder="1" applyAlignment="1" applyProtection="1">
      <alignment horizontal="left" wrapText="1"/>
    </xf>
    <xf numFmtId="0" fontId="19" fillId="0" borderId="11" xfId="0" applyFont="1" applyFill="1" applyBorder="1" applyAlignment="1">
      <alignment horizontal="center"/>
    </xf>
    <xf numFmtId="0" fontId="19" fillId="0" borderId="12" xfId="0" applyFont="1" applyFill="1" applyBorder="1" applyAlignment="1">
      <alignment horizontal="center" wrapText="1"/>
    </xf>
    <xf numFmtId="0" fontId="16" fillId="0" borderId="13" xfId="0" applyFont="1" applyFill="1" applyBorder="1" applyAlignment="1">
      <alignment horizontal="center" vertical="center"/>
    </xf>
    <xf numFmtId="2" fontId="16" fillId="0" borderId="13" xfId="0" applyNumberFormat="1" applyFont="1" applyFill="1" applyBorder="1" applyAlignment="1">
      <alignment horizontal="right" vertical="center"/>
    </xf>
    <xf numFmtId="49" fontId="16" fillId="0" borderId="11" xfId="0" applyNumberFormat="1" applyFont="1" applyFill="1" applyBorder="1" applyAlignment="1">
      <alignment horizontal="center" vertical="center"/>
    </xf>
    <xf numFmtId="0" fontId="16" fillId="0" borderId="13" xfId="0" applyFont="1" applyFill="1" applyBorder="1" applyAlignment="1">
      <alignment wrapText="1"/>
    </xf>
    <xf numFmtId="0" fontId="16" fillId="0" borderId="13" xfId="9" applyFont="1" applyFill="1" applyBorder="1" applyAlignment="1">
      <alignment horizontal="center" vertical="center"/>
    </xf>
    <xf numFmtId="2" fontId="16" fillId="0" borderId="13" xfId="0" applyNumberFormat="1" applyFont="1" applyFill="1" applyBorder="1" applyAlignment="1">
      <alignment horizontal="right"/>
    </xf>
    <xf numFmtId="0" fontId="16" fillId="0" borderId="13" xfId="0" applyFont="1" applyFill="1" applyBorder="1" applyAlignment="1">
      <alignment horizontal="center"/>
    </xf>
    <xf numFmtId="0" fontId="16" fillId="0" borderId="12" xfId="0" applyFont="1" applyFill="1" applyBorder="1" applyAlignment="1">
      <alignment wrapText="1"/>
    </xf>
    <xf numFmtId="0" fontId="16" fillId="0" borderId="13" xfId="10" applyFont="1" applyFill="1" applyBorder="1" applyAlignment="1">
      <alignment vertical="center" wrapText="1"/>
    </xf>
    <xf numFmtId="0" fontId="42" fillId="0" borderId="13" xfId="0" applyFont="1" applyFill="1" applyBorder="1" applyAlignment="1">
      <alignment horizontal="right" wrapText="1"/>
    </xf>
    <xf numFmtId="0" fontId="42" fillId="0" borderId="13" xfId="9" applyFont="1" applyFill="1" applyBorder="1" applyAlignment="1">
      <alignment horizontal="right"/>
    </xf>
    <xf numFmtId="1" fontId="16" fillId="0" borderId="13" xfId="10" applyNumberFormat="1" applyFont="1" applyFill="1" applyBorder="1" applyAlignment="1">
      <alignment horizontal="center"/>
    </xf>
    <xf numFmtId="0" fontId="16" fillId="0" borderId="13" xfId="0" applyFont="1" applyFill="1" applyBorder="1" applyAlignment="1">
      <alignment vertical="center" wrapText="1"/>
    </xf>
    <xf numFmtId="0" fontId="16" fillId="0" borderId="13" xfId="1" applyFont="1" applyFill="1" applyBorder="1" applyAlignment="1">
      <alignment horizontal="center"/>
    </xf>
    <xf numFmtId="0" fontId="42" fillId="0" borderId="13" xfId="9" applyFont="1" applyFill="1" applyBorder="1" applyAlignment="1">
      <alignment horizontal="right" wrapText="1"/>
    </xf>
    <xf numFmtId="0" fontId="16" fillId="0" borderId="12" xfId="0" applyFont="1" applyFill="1" applyBorder="1" applyAlignment="1"/>
    <xf numFmtId="1" fontId="16" fillId="0" borderId="13" xfId="9" applyNumberFormat="1" applyFont="1" applyFill="1" applyBorder="1" applyAlignment="1">
      <alignment horizontal="center" vertical="center"/>
    </xf>
    <xf numFmtId="2" fontId="16" fillId="0" borderId="13" xfId="9" applyNumberFormat="1" applyFont="1" applyFill="1" applyBorder="1" applyAlignment="1">
      <alignment horizontal="right" vertical="center"/>
    </xf>
    <xf numFmtId="0" fontId="42" fillId="0" borderId="12" xfId="0" applyFont="1" applyFill="1" applyBorder="1" applyAlignment="1">
      <alignment horizontal="right" wrapText="1"/>
    </xf>
    <xf numFmtId="1" fontId="16" fillId="0" borderId="13" xfId="9" applyNumberFormat="1" applyFont="1" applyFill="1" applyBorder="1" applyAlignment="1">
      <alignment horizontal="center"/>
    </xf>
    <xf numFmtId="2" fontId="16" fillId="0" borderId="13" xfId="9" applyNumberFormat="1" applyFont="1" applyFill="1" applyBorder="1" applyAlignment="1">
      <alignment horizontal="right"/>
    </xf>
    <xf numFmtId="0" fontId="16" fillId="0" borderId="13" xfId="9" applyFont="1" applyFill="1" applyBorder="1"/>
    <xf numFmtId="0" fontId="42" fillId="0" borderId="13" xfId="0" applyFont="1" applyFill="1" applyBorder="1" applyAlignment="1">
      <alignment horizontal="right"/>
    </xf>
    <xf numFmtId="0" fontId="42" fillId="0" borderId="12" xfId="0" applyFont="1" applyFill="1" applyBorder="1" applyAlignment="1">
      <alignment horizontal="right"/>
    </xf>
    <xf numFmtId="0" fontId="16" fillId="0" borderId="12" xfId="0" applyFont="1" applyFill="1" applyBorder="1" applyAlignment="1">
      <alignment horizontal="left"/>
    </xf>
    <xf numFmtId="0" fontId="42" fillId="0" borderId="13" xfId="10" applyFont="1" applyFill="1" applyBorder="1" applyAlignment="1">
      <alignment horizontal="right" vertical="center" wrapText="1"/>
    </xf>
    <xf numFmtId="0" fontId="16" fillId="0" borderId="13" xfId="9" applyFont="1" applyFill="1" applyBorder="1" applyAlignment="1">
      <alignment horizontal="center"/>
    </xf>
    <xf numFmtId="0" fontId="16" fillId="0" borderId="13" xfId="9" applyFont="1" applyFill="1" applyBorder="1" applyAlignment="1"/>
    <xf numFmtId="2" fontId="16" fillId="0" borderId="13" xfId="10" applyNumberFormat="1" applyFont="1" applyFill="1" applyBorder="1" applyAlignment="1">
      <alignment horizontal="right"/>
    </xf>
    <xf numFmtId="0" fontId="16" fillId="0" borderId="11" xfId="0" applyFont="1" applyFill="1" applyBorder="1" applyAlignment="1">
      <alignment horizontal="center"/>
    </xf>
    <xf numFmtId="0" fontId="16" fillId="0" borderId="12" xfId="0" applyFont="1" applyFill="1" applyBorder="1" applyAlignment="1">
      <alignment horizontal="left" wrapText="1"/>
    </xf>
    <xf numFmtId="49" fontId="16" fillId="0" borderId="11" xfId="10" applyNumberFormat="1" applyFont="1" applyFill="1" applyBorder="1" applyAlignment="1">
      <alignment horizontal="center" vertical="center"/>
    </xf>
    <xf numFmtId="0" fontId="16" fillId="0" borderId="13" xfId="9" applyFont="1" applyFill="1" applyBorder="1" applyAlignment="1">
      <alignment wrapText="1"/>
    </xf>
    <xf numFmtId="0" fontId="42" fillId="0" borderId="12" xfId="9" applyFont="1" applyFill="1" applyBorder="1" applyAlignment="1">
      <alignment horizontal="right"/>
    </xf>
    <xf numFmtId="0" fontId="16" fillId="0" borderId="13" xfId="9" applyFont="1" applyFill="1" applyBorder="1" applyAlignment="1">
      <alignment horizontal="left"/>
    </xf>
    <xf numFmtId="0" fontId="16" fillId="0" borderId="13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/>
    </xf>
    <xf numFmtId="2" fontId="16" fillId="0" borderId="13" xfId="0" applyNumberFormat="1" applyFont="1" applyBorder="1" applyAlignment="1">
      <alignment horizontal="right"/>
    </xf>
    <xf numFmtId="2" fontId="16" fillId="0" borderId="13" xfId="0" applyNumberFormat="1" applyFont="1" applyFill="1" applyBorder="1" applyAlignment="1"/>
    <xf numFmtId="0" fontId="16" fillId="0" borderId="13" xfId="0" applyFont="1" applyFill="1" applyBorder="1" applyAlignment="1"/>
    <xf numFmtId="0" fontId="16" fillId="0" borderId="13" xfId="10" applyFont="1" applyFill="1" applyBorder="1" applyAlignment="1">
      <alignment vertical="center"/>
    </xf>
    <xf numFmtId="0" fontId="16" fillId="0" borderId="13" xfId="1" applyFont="1" applyFill="1" applyBorder="1" applyAlignment="1">
      <alignment horizontal="center" vertical="center"/>
    </xf>
    <xf numFmtId="0" fontId="42" fillId="0" borderId="3" xfId="9" applyFont="1" applyFill="1" applyBorder="1" applyAlignment="1">
      <alignment horizontal="right" wrapText="1"/>
    </xf>
    <xf numFmtId="1" fontId="16" fillId="0" borderId="3" xfId="10" applyNumberFormat="1" applyFont="1" applyFill="1" applyBorder="1" applyAlignment="1">
      <alignment horizontal="center"/>
    </xf>
    <xf numFmtId="2" fontId="16" fillId="0" borderId="3" xfId="9" applyNumberFormat="1" applyFont="1" applyFill="1" applyBorder="1" applyAlignment="1">
      <alignment horizontal="right"/>
    </xf>
    <xf numFmtId="0" fontId="30" fillId="0" borderId="0" xfId="8" applyFont="1" applyFill="1"/>
    <xf numFmtId="0" fontId="5" fillId="0" borderId="0" xfId="0" applyFont="1" applyFill="1" applyAlignment="1" applyProtection="1">
      <alignment horizontal="left" vertical="center"/>
    </xf>
    <xf numFmtId="0" fontId="8" fillId="0" borderId="3" xfId="0" applyFont="1" applyFill="1" applyBorder="1" applyAlignment="1" applyProtection="1">
      <alignment horizontal="right" vertical="center"/>
    </xf>
    <xf numFmtId="0" fontId="3" fillId="0" borderId="0" xfId="1" applyFont="1" applyFill="1" applyBorder="1" applyAlignment="1" applyProtection="1">
      <alignment horizontal="center" vertical="center" wrapText="1"/>
    </xf>
    <xf numFmtId="0" fontId="29" fillId="0" borderId="0" xfId="0" applyFont="1" applyFill="1" applyAlignment="1" applyProtection="1">
      <alignment horizontal="left" vertical="center"/>
    </xf>
    <xf numFmtId="0" fontId="35" fillId="0" borderId="0" xfId="1" applyFont="1" applyFill="1" applyBorder="1" applyAlignment="1" applyProtection="1">
      <alignment horizontal="center" vertical="center" wrapText="1"/>
    </xf>
    <xf numFmtId="2" fontId="45" fillId="0" borderId="3" xfId="11" applyNumberFormat="1" applyFont="1" applyBorder="1" applyAlignment="1" applyProtection="1">
      <alignment horizontal="justify" vertical="center" wrapText="1"/>
    </xf>
    <xf numFmtId="0" fontId="45" fillId="0" borderId="3" xfId="11" applyFont="1" applyBorder="1" applyAlignment="1" applyProtection="1">
      <alignment horizontal="center" vertical="center"/>
    </xf>
    <xf numFmtId="2" fontId="45" fillId="0" borderId="3" xfId="11" applyNumberFormat="1" applyFont="1" applyBorder="1" applyAlignment="1" applyProtection="1">
      <alignment horizontal="center" vertical="center" shrinkToFit="1"/>
    </xf>
    <xf numFmtId="2" fontId="45" fillId="0" borderId="3" xfId="11" applyNumberFormat="1" applyFont="1" applyBorder="1" applyAlignment="1" applyProtection="1">
      <alignment horizontal="left" vertical="center" wrapText="1" indent="4"/>
    </xf>
    <xf numFmtId="0" fontId="45" fillId="0" borderId="3" xfId="11" applyFont="1" applyBorder="1" applyAlignment="1" applyProtection="1">
      <alignment horizontal="center" vertical="center" shrinkToFit="1"/>
    </xf>
    <xf numFmtId="4" fontId="45" fillId="0" borderId="3" xfId="11" applyNumberFormat="1" applyFont="1" applyBorder="1" applyAlignment="1" applyProtection="1">
      <alignment horizontal="left" vertical="center" wrapText="1"/>
    </xf>
    <xf numFmtId="165" fontId="45" fillId="0" borderId="3" xfId="11" applyNumberFormat="1" applyFont="1" applyBorder="1" applyAlignment="1" applyProtection="1">
      <alignment horizontal="center" vertical="center" shrinkToFit="1"/>
    </xf>
    <xf numFmtId="2" fontId="16" fillId="0" borderId="3" xfId="7" applyNumberFormat="1" applyFont="1" applyFill="1" applyBorder="1" applyAlignment="1" applyProtection="1">
      <alignment horizontal="justify" vertical="center" wrapText="1"/>
    </xf>
    <xf numFmtId="0" fontId="45" fillId="0" borderId="3" xfId="11" applyFont="1" applyFill="1" applyBorder="1" applyAlignment="1" applyProtection="1">
      <alignment horizontal="center" vertical="center" shrinkToFit="1"/>
    </xf>
    <xf numFmtId="0" fontId="11" fillId="0" borderId="10" xfId="8" applyNumberFormat="1" applyFont="1" applyFill="1" applyBorder="1" applyAlignment="1">
      <alignment horizontal="left" vertical="center" wrapText="1" indent="3"/>
    </xf>
    <xf numFmtId="0" fontId="11" fillId="0" borderId="4" xfId="8" applyNumberFormat="1" applyFont="1" applyFill="1" applyBorder="1" applyAlignment="1">
      <alignment horizontal="left" vertical="center" wrapText="1" indent="3"/>
    </xf>
    <xf numFmtId="0" fontId="24" fillId="0" borderId="10" xfId="8" applyNumberFormat="1" applyFont="1" applyFill="1" applyBorder="1" applyAlignment="1">
      <alignment horizontal="right" vertical="center" wrapText="1"/>
    </xf>
    <xf numFmtId="0" fontId="24" fillId="0" borderId="4" xfId="8" applyNumberFormat="1" applyFont="1" applyFill="1" applyBorder="1" applyAlignment="1">
      <alignment horizontal="right" vertical="center" wrapText="1"/>
    </xf>
    <xf numFmtId="0" fontId="11" fillId="0" borderId="10" xfId="8" applyNumberFormat="1" applyFont="1" applyFill="1" applyBorder="1" applyAlignment="1">
      <alignment horizontal="right" vertical="center" wrapText="1"/>
    </xf>
    <xf numFmtId="0" fontId="11" fillId="0" borderId="4" xfId="8" applyNumberFormat="1" applyFont="1" applyFill="1" applyBorder="1" applyAlignment="1">
      <alignment horizontal="right" vertical="center" wrapText="1"/>
    </xf>
    <xf numFmtId="0" fontId="11" fillId="0" borderId="10" xfId="8" applyNumberFormat="1" applyFont="1" applyFill="1" applyBorder="1" applyAlignment="1">
      <alignment horizontal="left" vertical="center" wrapText="1"/>
    </xf>
    <xf numFmtId="0" fontId="11" fillId="0" borderId="4" xfId="8" applyNumberFormat="1" applyFont="1" applyFill="1" applyBorder="1" applyAlignment="1">
      <alignment horizontal="left" vertical="center" wrapText="1"/>
    </xf>
    <xf numFmtId="0" fontId="23" fillId="0" borderId="0" xfId="8" applyFont="1" applyFill="1" applyAlignment="1">
      <alignment horizontal="center"/>
    </xf>
    <xf numFmtId="0" fontId="21" fillId="0" borderId="1" xfId="8" applyFont="1" applyFill="1" applyBorder="1" applyAlignment="1">
      <alignment horizontal="left" vertical="center"/>
    </xf>
    <xf numFmtId="0" fontId="29" fillId="0" borderId="0" xfId="8" applyFont="1" applyFill="1" applyAlignment="1">
      <alignment horizontal="left" vertical="top" wrapText="1"/>
    </xf>
    <xf numFmtId="0" fontId="29" fillId="0" borderId="0" xfId="8" applyFont="1" applyFill="1" applyBorder="1" applyAlignment="1">
      <alignment horizontal="left" vertical="center"/>
    </xf>
    <xf numFmtId="0" fontId="28" fillId="0" borderId="0" xfId="8" applyFont="1" applyFill="1" applyAlignment="1">
      <alignment horizontal="left" vertical="top"/>
    </xf>
    <xf numFmtId="0" fontId="30" fillId="0" borderId="10" xfId="8" applyNumberFormat="1" applyFont="1" applyFill="1" applyBorder="1" applyAlignment="1">
      <alignment horizontal="right" vertical="center" wrapText="1"/>
    </xf>
    <xf numFmtId="0" fontId="30" fillId="0" borderId="7" xfId="8" applyNumberFormat="1" applyFont="1" applyFill="1" applyBorder="1" applyAlignment="1">
      <alignment horizontal="right" vertical="center" wrapText="1"/>
    </xf>
    <xf numFmtId="0" fontId="30" fillId="0" borderId="4" xfId="8" applyNumberFormat="1" applyFont="1" applyFill="1" applyBorder="1" applyAlignment="1">
      <alignment horizontal="right" vertical="center" wrapText="1"/>
    </xf>
    <xf numFmtId="0" fontId="29" fillId="0" borderId="0" xfId="8" applyFont="1" applyFill="1" applyAlignment="1">
      <alignment horizontal="left" vertical="center"/>
    </xf>
    <xf numFmtId="0" fontId="29" fillId="0" borderId="3" xfId="8" applyFont="1" applyFill="1" applyBorder="1" applyAlignment="1">
      <alignment horizontal="center" vertical="center" wrapText="1"/>
    </xf>
    <xf numFmtId="0" fontId="29" fillId="0" borderId="8" xfId="8" applyFont="1" applyFill="1" applyBorder="1" applyAlignment="1">
      <alignment horizontal="center" vertical="center" wrapText="1"/>
    </xf>
    <xf numFmtId="0" fontId="29" fillId="0" borderId="6" xfId="8" applyFont="1" applyFill="1" applyBorder="1" applyAlignment="1">
      <alignment horizontal="center" vertical="center" wrapText="1"/>
    </xf>
    <xf numFmtId="0" fontId="29" fillId="0" borderId="10" xfId="8" applyFont="1" applyFill="1" applyBorder="1" applyAlignment="1">
      <alignment horizontal="center" vertical="center" wrapText="1"/>
    </xf>
    <xf numFmtId="0" fontId="29" fillId="0" borderId="7" xfId="8" applyFont="1" applyFill="1" applyBorder="1" applyAlignment="1">
      <alignment horizontal="center" vertical="center" wrapText="1"/>
    </xf>
    <xf numFmtId="0" fontId="29" fillId="0" borderId="4" xfId="8" applyFont="1" applyFill="1" applyBorder="1" applyAlignment="1">
      <alignment horizontal="center" vertical="center" wrapText="1"/>
    </xf>
    <xf numFmtId="0" fontId="29" fillId="0" borderId="10" xfId="8" applyNumberFormat="1" applyFont="1" applyFill="1" applyBorder="1" applyAlignment="1">
      <alignment horizontal="right" vertical="center" wrapText="1"/>
    </xf>
    <xf numFmtId="0" fontId="29" fillId="0" borderId="7" xfId="8" applyNumberFormat="1" applyFont="1" applyFill="1" applyBorder="1" applyAlignment="1">
      <alignment horizontal="right" vertical="center" wrapText="1"/>
    </xf>
    <xf numFmtId="0" fontId="29" fillId="0" borderId="4" xfId="8" applyNumberFormat="1" applyFont="1" applyFill="1" applyBorder="1" applyAlignment="1">
      <alignment horizontal="right" vertical="center" wrapText="1"/>
    </xf>
    <xf numFmtId="0" fontId="31" fillId="0" borderId="10" xfId="8" applyNumberFormat="1" applyFont="1" applyFill="1" applyBorder="1" applyAlignment="1">
      <alignment horizontal="right" vertical="center" wrapText="1"/>
    </xf>
    <xf numFmtId="0" fontId="31" fillId="0" borderId="7" xfId="8" applyNumberFormat="1" applyFont="1" applyFill="1" applyBorder="1" applyAlignment="1">
      <alignment horizontal="right" vertical="center" wrapText="1"/>
    </xf>
    <xf numFmtId="0" fontId="31" fillId="0" borderId="4" xfId="8" applyNumberFormat="1" applyFont="1" applyFill="1" applyBorder="1" applyAlignment="1">
      <alignment horizontal="right" vertical="center" wrapText="1"/>
    </xf>
    <xf numFmtId="0" fontId="26" fillId="0" borderId="7" xfId="8" applyFont="1" applyFill="1" applyBorder="1" applyAlignment="1">
      <alignment horizontal="left" vertical="center"/>
    </xf>
    <xf numFmtId="0" fontId="25" fillId="0" borderId="0" xfId="8" applyFont="1" applyFill="1" applyAlignment="1">
      <alignment horizontal="center"/>
    </xf>
    <xf numFmtId="0" fontId="27" fillId="0" borderId="1" xfId="8" applyFont="1" applyFill="1" applyBorder="1" applyAlignment="1">
      <alignment horizontal="center"/>
    </xf>
    <xf numFmtId="0" fontId="28" fillId="0" borderId="0" xfId="8" applyFont="1" applyFill="1" applyAlignment="1">
      <alignment horizontal="center" vertical="top"/>
    </xf>
    <xf numFmtId="0" fontId="26" fillId="0" borderId="1" xfId="8" applyFont="1" applyFill="1" applyBorder="1" applyAlignment="1">
      <alignment horizontal="left"/>
    </xf>
    <xf numFmtId="0" fontId="5" fillId="0" borderId="1" xfId="3" applyFont="1" applyFill="1" applyBorder="1" applyAlignment="1" applyProtection="1">
      <alignment horizontal="left"/>
    </xf>
    <xf numFmtId="0" fontId="5" fillId="0" borderId="0" xfId="3" applyFont="1" applyFill="1" applyAlignment="1" applyProtection="1">
      <alignment horizontal="left" vertical="center"/>
    </xf>
    <xf numFmtId="164" fontId="5" fillId="0" borderId="0" xfId="3" applyNumberFormat="1" applyFont="1" applyFill="1" applyAlignment="1" applyProtection="1">
      <alignment horizontal="left" vertical="center"/>
    </xf>
    <xf numFmtId="0" fontId="3" fillId="0" borderId="0" xfId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5" fillId="0" borderId="2" xfId="3" applyFont="1" applyFill="1" applyBorder="1" applyAlignment="1" applyProtection="1">
      <alignment horizontal="center" vertical="center" wrapText="1"/>
    </xf>
    <xf numFmtId="0" fontId="5" fillId="0" borderId="0" xfId="0" applyFont="1" applyFill="1" applyAlignment="1" applyProtection="1">
      <alignment horizontal="left" vertical="center"/>
    </xf>
    <xf numFmtId="0" fontId="8" fillId="0" borderId="3" xfId="0" applyFont="1" applyFill="1" applyBorder="1" applyAlignment="1" applyProtection="1">
      <alignment horizontal="right" vertical="center"/>
    </xf>
    <xf numFmtId="0" fontId="5" fillId="0" borderId="3" xfId="3" applyFont="1" applyFill="1" applyBorder="1" applyAlignment="1" applyProtection="1">
      <alignment horizontal="right" vertical="center"/>
    </xf>
    <xf numFmtId="0" fontId="17" fillId="0" borderId="3" xfId="3" applyFont="1" applyFill="1" applyBorder="1" applyAlignment="1" applyProtection="1">
      <alignment horizontal="right" vertical="center"/>
    </xf>
    <xf numFmtId="0" fontId="5" fillId="0" borderId="3" xfId="3" applyNumberFormat="1" applyFont="1" applyFill="1" applyBorder="1" applyAlignment="1" applyProtection="1">
      <alignment horizontal="center"/>
    </xf>
    <xf numFmtId="0" fontId="5" fillId="0" borderId="3" xfId="3" applyNumberFormat="1" applyFont="1" applyFill="1" applyBorder="1" applyAlignment="1" applyProtection="1">
      <alignment horizontal="center" vertical="center"/>
    </xf>
    <xf numFmtId="0" fontId="18" fillId="0" borderId="2" xfId="0" applyFont="1" applyFill="1" applyBorder="1" applyAlignment="1" applyProtection="1">
      <alignment horizontal="center" vertical="center"/>
    </xf>
    <xf numFmtId="0" fontId="8" fillId="0" borderId="3" xfId="3" applyFont="1" applyFill="1" applyBorder="1" applyAlignment="1" applyProtection="1">
      <alignment horizontal="right" vertical="center"/>
    </xf>
    <xf numFmtId="0" fontId="5" fillId="0" borderId="1" xfId="0" applyFont="1" applyFill="1" applyBorder="1" applyAlignment="1" applyProtection="1">
      <alignment horizontal="left" vertical="center"/>
    </xf>
    <xf numFmtId="0" fontId="5" fillId="0" borderId="1" xfId="0" applyFont="1" applyFill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left" vertical="center"/>
    </xf>
    <xf numFmtId="0" fontId="5" fillId="0" borderId="1" xfId="0" applyFont="1" applyBorder="1" applyAlignment="1" applyProtection="1">
      <alignment horizontal="center" vertical="center"/>
    </xf>
    <xf numFmtId="0" fontId="18" fillId="0" borderId="2" xfId="0" applyFont="1" applyBorder="1" applyAlignment="1" applyProtection="1">
      <alignment horizontal="center" vertical="center"/>
    </xf>
    <xf numFmtId="2" fontId="5" fillId="0" borderId="0" xfId="3" applyNumberFormat="1" applyFont="1" applyFill="1" applyAlignment="1" applyProtection="1">
      <alignment horizontal="left" vertical="center"/>
    </xf>
    <xf numFmtId="0" fontId="29" fillId="0" borderId="1" xfId="3" applyFont="1" applyFill="1" applyBorder="1" applyAlignment="1" applyProtection="1">
      <alignment horizontal="left"/>
    </xf>
    <xf numFmtId="0" fontId="35" fillId="0" borderId="0" xfId="1" applyFont="1" applyFill="1" applyBorder="1" applyAlignment="1" applyProtection="1">
      <alignment horizontal="center" vertical="center" wrapText="1"/>
    </xf>
    <xf numFmtId="0" fontId="35" fillId="0" borderId="1" xfId="0" applyNumberFormat="1" applyFont="1" applyFill="1" applyBorder="1" applyAlignment="1" applyProtection="1">
      <alignment horizontal="center" vertical="center" wrapText="1"/>
    </xf>
    <xf numFmtId="0" fontId="29" fillId="0" borderId="2" xfId="3" applyFont="1" applyFill="1" applyBorder="1" applyAlignment="1" applyProtection="1">
      <alignment horizontal="center" vertical="center" wrapText="1"/>
    </xf>
    <xf numFmtId="0" fontId="30" fillId="0" borderId="3" xfId="3" applyFont="1" applyFill="1" applyBorder="1" applyAlignment="1" applyProtection="1">
      <alignment horizontal="right" vertical="center"/>
    </xf>
    <xf numFmtId="0" fontId="29" fillId="0" borderId="0" xfId="3" applyFont="1" applyFill="1" applyAlignment="1" applyProtection="1">
      <alignment horizontal="left" vertical="center"/>
    </xf>
    <xf numFmtId="164" fontId="29" fillId="0" borderId="0" xfId="3" applyNumberFormat="1" applyFont="1" applyFill="1" applyAlignment="1" applyProtection="1">
      <alignment horizontal="left" vertical="center"/>
    </xf>
    <xf numFmtId="0" fontId="29" fillId="0" borderId="0" xfId="0" applyFont="1" applyFill="1" applyAlignment="1" applyProtection="1">
      <alignment horizontal="left" vertical="center"/>
    </xf>
    <xf numFmtId="0" fontId="29" fillId="0" borderId="3" xfId="3" applyNumberFormat="1" applyFont="1" applyFill="1" applyBorder="1" applyAlignment="1" applyProtection="1">
      <alignment horizontal="center" vertical="center"/>
    </xf>
    <xf numFmtId="0" fontId="29" fillId="0" borderId="3" xfId="3" applyNumberFormat="1" applyFont="1" applyFill="1" applyBorder="1" applyAlignment="1" applyProtection="1">
      <alignment horizontal="center"/>
    </xf>
    <xf numFmtId="0" fontId="29" fillId="0" borderId="3" xfId="3" applyFont="1" applyFill="1" applyBorder="1" applyAlignment="1" applyProtection="1">
      <alignment horizontal="right" vertical="center"/>
    </xf>
    <xf numFmtId="0" fontId="31" fillId="0" borderId="3" xfId="3" applyFont="1" applyFill="1" applyBorder="1" applyAlignment="1" applyProtection="1">
      <alignment horizontal="right" vertical="center"/>
    </xf>
    <xf numFmtId="0" fontId="29" fillId="0" borderId="1" xfId="0" applyFont="1" applyFill="1" applyBorder="1" applyAlignment="1" applyProtection="1">
      <alignment horizontal="left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2" xfId="0" applyFont="1" applyFill="1" applyBorder="1" applyAlignment="1" applyProtection="1">
      <alignment horizontal="center" vertical="center"/>
    </xf>
  </cellXfs>
  <cellStyles count="12">
    <cellStyle name="Excel Built-in Normal" xfId="2"/>
    <cellStyle name="Explanatory Text" xfId="11" builtinId="53"/>
    <cellStyle name="Normal" xfId="0" builtinId="0"/>
    <cellStyle name="Normal 10" xfId="6"/>
    <cellStyle name="Normal 2" xfId="4"/>
    <cellStyle name="Normal 5" xfId="8"/>
    <cellStyle name="Normal_Sheet1" xfId="1"/>
    <cellStyle name="Normal_Sheet1 2" xfId="7"/>
    <cellStyle name="Stile 1" xfId="10"/>
    <cellStyle name="Stile1" xfId="9"/>
    <cellStyle name="Style 1" xfId="3"/>
    <cellStyle name="Обычный_33. OZOLNIEKU NOVADA DOME_OZO SKOLA_TELPU, GAITENU, KAPNU TELPU REMONTS_TAME_VADIMS_2011_02_25_melnraksts_09. ELITE BRAIN_ZIKI_KUTS BUVNIECIBA_TAME_2013_08_01+EL labots" xfId="5"/>
  </cellStyles>
  <dxfs count="20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14</xdr:col>
      <xdr:colOff>208634</xdr:colOff>
      <xdr:row>10</xdr:row>
      <xdr:rowOff>31715</xdr:rowOff>
    </xdr:to>
    <xdr:sp macro="" textlink="">
      <xdr:nvSpPr>
        <xdr:cNvPr id="2" name="EsriDoNotEdit"/>
        <xdr:cNvSpPr/>
      </xdr:nvSpPr>
      <xdr:spPr>
        <a:xfrm>
          <a:off x="0" y="0"/>
          <a:ext cx="8743034" cy="165096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lv-LV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NEREDIĢĒT </a:t>
          </a:r>
        </a:p>
        <a:p>
          <a:pPr algn="ctr"/>
          <a:r>
            <a:rPr lang="lv-LV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 Tikai izmantošanai Esri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A1:D224"/>
  <sheetViews>
    <sheetView zoomScaleNormal="100" workbookViewId="0">
      <selection activeCell="B20" sqref="B20"/>
    </sheetView>
  </sheetViews>
  <sheetFormatPr defaultColWidth="8.85546875" defaultRowHeight="15" outlineLevelRow="1" x14ac:dyDescent="0.25"/>
  <cols>
    <col min="1" max="1" width="16" style="80" customWidth="1"/>
    <col min="2" max="2" width="47.7109375" style="80" customWidth="1"/>
    <col min="3" max="3" width="7.7109375" style="80" customWidth="1"/>
    <col min="4" max="4" width="20.7109375" style="80" customWidth="1"/>
    <col min="5" max="16384" width="8.85546875" style="82"/>
  </cols>
  <sheetData>
    <row r="1" spans="1:4" x14ac:dyDescent="0.25">
      <c r="D1" s="81" t="s">
        <v>97</v>
      </c>
    </row>
    <row r="2" spans="1:4" x14ac:dyDescent="0.25">
      <c r="D2" s="81"/>
    </row>
    <row r="3" spans="1:4" x14ac:dyDescent="0.25">
      <c r="D3" s="83" t="s">
        <v>98</v>
      </c>
    </row>
    <row r="4" spans="1:4" x14ac:dyDescent="0.25">
      <c r="D4" s="84" t="s">
        <v>99</v>
      </c>
    </row>
    <row r="5" spans="1:4" x14ac:dyDescent="0.25">
      <c r="D5" s="85"/>
    </row>
    <row r="7" spans="1:4" x14ac:dyDescent="0.25">
      <c r="D7" s="81" t="s">
        <v>100</v>
      </c>
    </row>
    <row r="8" spans="1:4" x14ac:dyDescent="0.25">
      <c r="D8" s="81"/>
    </row>
    <row r="9" spans="1:4" x14ac:dyDescent="0.25">
      <c r="D9" s="81" t="s">
        <v>485</v>
      </c>
    </row>
    <row r="10" spans="1:4" x14ac:dyDescent="0.25">
      <c r="D10" s="81"/>
    </row>
    <row r="11" spans="1:4" x14ac:dyDescent="0.25">
      <c r="D11" s="81"/>
    </row>
    <row r="12" spans="1:4" ht="20.25" x14ac:dyDescent="0.3">
      <c r="A12" s="346" t="s">
        <v>101</v>
      </c>
      <c r="B12" s="346"/>
      <c r="C12" s="346"/>
      <c r="D12" s="346"/>
    </row>
    <row r="14" spans="1:4" x14ac:dyDescent="0.25">
      <c r="A14" s="86"/>
      <c r="B14" s="86"/>
      <c r="C14" s="86"/>
      <c r="D14" s="86"/>
    </row>
    <row r="15" spans="1:4" x14ac:dyDescent="0.25">
      <c r="A15" s="86"/>
      <c r="B15" s="86"/>
      <c r="C15" s="86"/>
      <c r="D15" s="86"/>
    </row>
    <row r="16" spans="1:4" x14ac:dyDescent="0.25">
      <c r="A16" s="86"/>
      <c r="B16" s="86"/>
      <c r="C16" s="86"/>
      <c r="D16" s="86"/>
    </row>
    <row r="17" spans="1:4" x14ac:dyDescent="0.25">
      <c r="A17" s="86" t="s">
        <v>102</v>
      </c>
      <c r="B17" s="347" t="str">
        <f>KOPS!C12</f>
        <v>Remontdarbi Latvijas Universitātes vajadzībām</v>
      </c>
      <c r="C17" s="347"/>
      <c r="D17" s="347"/>
    </row>
    <row r="18" spans="1:4" x14ac:dyDescent="0.25">
      <c r="A18" s="86" t="s">
        <v>103</v>
      </c>
      <c r="B18" s="347" t="str">
        <f>KOPS!C14</f>
        <v>Aspazijas bulvāris 5, Visvalžu 4a, Rīga</v>
      </c>
      <c r="C18" s="347"/>
      <c r="D18" s="347"/>
    </row>
    <row r="19" spans="1:4" x14ac:dyDescent="0.25">
      <c r="A19" s="86"/>
      <c r="B19" s="86"/>
      <c r="C19" s="86"/>
      <c r="D19" s="86"/>
    </row>
    <row r="20" spans="1:4" x14ac:dyDescent="0.25">
      <c r="A20" s="86"/>
      <c r="B20" s="86"/>
      <c r="C20" s="86"/>
      <c r="D20" s="86"/>
    </row>
    <row r="21" spans="1:4" x14ac:dyDescent="0.25">
      <c r="A21" s="86"/>
      <c r="B21" s="86"/>
      <c r="C21" s="86"/>
      <c r="D21" s="87"/>
    </row>
    <row r="23" spans="1:4" ht="25.5" x14ac:dyDescent="0.25">
      <c r="A23" s="88" t="s">
        <v>104</v>
      </c>
      <c r="B23" s="88" t="s">
        <v>105</v>
      </c>
      <c r="C23" s="89"/>
      <c r="D23" s="89" t="s">
        <v>106</v>
      </c>
    </row>
    <row r="24" spans="1:4" ht="15.75" thickBot="1" x14ac:dyDescent="0.3">
      <c r="A24" s="90"/>
      <c r="B24" s="91"/>
      <c r="C24" s="91"/>
      <c r="D24" s="92"/>
    </row>
    <row r="25" spans="1:4" ht="16.5" thickTop="1" thickBot="1" x14ac:dyDescent="0.3">
      <c r="A25" s="93">
        <f>1</f>
        <v>1</v>
      </c>
      <c r="B25" s="94" t="str">
        <f>KOPT!B25</f>
        <v>Remontdarbi Latvijas Universitātes vajadzībām</v>
      </c>
      <c r="C25" s="95" t="str">
        <f>KOPT!C25</f>
        <v>KOPS1</v>
      </c>
      <c r="D25" s="184">
        <f>KOPT!D25</f>
        <v>0</v>
      </c>
    </row>
    <row r="26" spans="1:4" ht="15.75" thickTop="1" x14ac:dyDescent="0.25">
      <c r="A26" s="97"/>
      <c r="B26" s="98"/>
      <c r="C26" s="98"/>
      <c r="D26" s="185"/>
    </row>
    <row r="27" spans="1:4" x14ac:dyDescent="0.25">
      <c r="A27" s="340" t="s">
        <v>107</v>
      </c>
      <c r="B27" s="341"/>
      <c r="C27" s="99"/>
      <c r="D27" s="186">
        <f>SUM(D25:D26)</f>
        <v>0</v>
      </c>
    </row>
    <row r="28" spans="1:4" x14ac:dyDescent="0.25">
      <c r="A28" s="86"/>
      <c r="B28" s="86"/>
      <c r="C28" s="86"/>
      <c r="D28" s="187"/>
    </row>
    <row r="29" spans="1:4" x14ac:dyDescent="0.25">
      <c r="A29" s="342" t="s">
        <v>108</v>
      </c>
      <c r="B29" s="343"/>
      <c r="C29" s="101">
        <v>0.05</v>
      </c>
      <c r="D29" s="184">
        <f>ROUND(D27*C29,2)</f>
        <v>0</v>
      </c>
    </row>
    <row r="30" spans="1:4" x14ac:dyDescent="0.25">
      <c r="A30" s="340" t="s">
        <v>109</v>
      </c>
      <c r="B30" s="341"/>
      <c r="C30" s="99"/>
      <c r="D30" s="186">
        <f>D27+D29</f>
        <v>0</v>
      </c>
    </row>
    <row r="31" spans="1:4" x14ac:dyDescent="0.25">
      <c r="A31" s="342" t="s">
        <v>57</v>
      </c>
      <c r="B31" s="343"/>
      <c r="C31" s="101">
        <f>KOPT!C29</f>
        <v>0.21</v>
      </c>
      <c r="D31" s="184">
        <f>ROUND(D30*C31,2)</f>
        <v>0</v>
      </c>
    </row>
    <row r="32" spans="1:4" x14ac:dyDescent="0.25">
      <c r="A32" s="340" t="s">
        <v>58</v>
      </c>
      <c r="B32" s="341"/>
      <c r="C32" s="99"/>
      <c r="D32" s="186">
        <f>D30+D31</f>
        <v>0</v>
      </c>
    </row>
    <row r="33" spans="1:4" hidden="1" outlineLevel="1" x14ac:dyDescent="0.25">
      <c r="A33" s="344" t="s">
        <v>110</v>
      </c>
      <c r="B33" s="345"/>
      <c r="C33" s="102"/>
      <c r="D33" s="96"/>
    </row>
    <row r="34" spans="1:4" hidden="1" outlineLevel="1" x14ac:dyDescent="0.25">
      <c r="A34" s="338" t="s">
        <v>111</v>
      </c>
      <c r="B34" s="339"/>
      <c r="C34" s="103">
        <v>1.4999999999999999E-2</v>
      </c>
      <c r="D34" s="96">
        <f>ROUND(D27*C34,2)</f>
        <v>0</v>
      </c>
    </row>
    <row r="35" spans="1:4" hidden="1" outlineLevel="1" x14ac:dyDescent="0.25">
      <c r="A35" s="338" t="s">
        <v>112</v>
      </c>
      <c r="B35" s="339"/>
      <c r="C35" s="103">
        <v>1.4999999999999999E-2</v>
      </c>
      <c r="D35" s="96">
        <f>ROUND(D27*C35,2)</f>
        <v>0</v>
      </c>
    </row>
    <row r="36" spans="1:4" hidden="1" outlineLevel="1" x14ac:dyDescent="0.25">
      <c r="A36" s="338" t="s">
        <v>113</v>
      </c>
      <c r="B36" s="339"/>
      <c r="C36" s="104"/>
      <c r="D36" s="96">
        <v>0</v>
      </c>
    </row>
    <row r="37" spans="1:4" hidden="1" outlineLevel="1" x14ac:dyDescent="0.25">
      <c r="A37" s="338" t="s">
        <v>114</v>
      </c>
      <c r="B37" s="339"/>
      <c r="C37" s="104"/>
      <c r="D37" s="96">
        <v>0</v>
      </c>
    </row>
    <row r="38" spans="1:4" hidden="1" outlineLevel="1" x14ac:dyDescent="0.25">
      <c r="A38" s="340" t="s">
        <v>52</v>
      </c>
      <c r="B38" s="341"/>
      <c r="C38" s="99"/>
      <c r="D38" s="100">
        <f>D34+D35+D36+D37</f>
        <v>0</v>
      </c>
    </row>
    <row r="39" spans="1:4" collapsed="1" x14ac:dyDescent="0.25">
      <c r="A39" s="105"/>
      <c r="B39" s="105"/>
      <c r="C39" s="105"/>
      <c r="D39" s="106"/>
    </row>
    <row r="40" spans="1:4" x14ac:dyDescent="0.25">
      <c r="A40" s="107"/>
      <c r="B40" s="107"/>
      <c r="C40" s="107"/>
      <c r="D40" s="106"/>
    </row>
    <row r="41" spans="1:4" x14ac:dyDescent="0.25">
      <c r="A41" s="86"/>
      <c r="B41" s="86"/>
      <c r="C41" s="86"/>
      <c r="D41" s="86"/>
    </row>
    <row r="42" spans="1:4" x14ac:dyDescent="0.25">
      <c r="A42" s="86" t="s">
        <v>115</v>
      </c>
      <c r="B42" s="108"/>
      <c r="C42" s="108"/>
    </row>
    <row r="43" spans="1:4" x14ac:dyDescent="0.25">
      <c r="A43" s="86"/>
      <c r="B43" s="109" t="s">
        <v>62</v>
      </c>
      <c r="C43" s="109"/>
      <c r="D43" s="86"/>
    </row>
    <row r="44" spans="1:4" x14ac:dyDescent="0.25">
      <c r="A44" s="86"/>
      <c r="B44" s="85"/>
      <c r="C44" s="85"/>
      <c r="D44" s="86"/>
    </row>
    <row r="45" spans="1:4" x14ac:dyDescent="0.25">
      <c r="A45" s="86" t="s">
        <v>116</v>
      </c>
      <c r="B45" s="108"/>
      <c r="C45" s="108"/>
      <c r="D45" s="86"/>
    </row>
    <row r="46" spans="1:4" x14ac:dyDescent="0.25">
      <c r="A46" s="86"/>
      <c r="B46" s="86"/>
      <c r="C46" s="86"/>
      <c r="D46" s="86"/>
    </row>
    <row r="47" spans="1:4" x14ac:dyDescent="0.25">
      <c r="A47" s="86"/>
      <c r="B47" s="86"/>
      <c r="C47" s="86"/>
      <c r="D47" s="86"/>
    </row>
    <row r="48" spans="1:4" x14ac:dyDescent="0.25">
      <c r="A48" s="86" t="s">
        <v>117</v>
      </c>
      <c r="B48" s="108"/>
      <c r="C48" s="108"/>
      <c r="D48" s="86"/>
    </row>
    <row r="49" spans="1:4" x14ac:dyDescent="0.25">
      <c r="A49" s="86"/>
      <c r="B49" s="109" t="s">
        <v>62</v>
      </c>
      <c r="C49" s="109"/>
      <c r="D49" s="86"/>
    </row>
    <row r="50" spans="1:4" x14ac:dyDescent="0.25">
      <c r="A50" s="86"/>
      <c r="B50" s="85"/>
      <c r="C50" s="85"/>
      <c r="D50" s="86"/>
    </row>
    <row r="51" spans="1:4" x14ac:dyDescent="0.25">
      <c r="A51" s="86" t="s">
        <v>116</v>
      </c>
      <c r="B51" s="108"/>
      <c r="C51" s="108"/>
      <c r="D51" s="86"/>
    </row>
    <row r="52" spans="1:4" x14ac:dyDescent="0.25">
      <c r="A52" s="86"/>
      <c r="B52" s="86"/>
      <c r="C52" s="86"/>
      <c r="D52" s="86"/>
    </row>
    <row r="53" spans="1:4" hidden="1" x14ac:dyDescent="0.25">
      <c r="A53" s="86"/>
      <c r="B53" s="86"/>
      <c r="C53" s="86"/>
      <c r="D53" s="86"/>
    </row>
    <row r="54" spans="1:4" hidden="1" x14ac:dyDescent="0.25">
      <c r="A54" s="86" t="s">
        <v>118</v>
      </c>
      <c r="B54" s="110"/>
      <c r="C54" s="111"/>
      <c r="D54" s="86"/>
    </row>
    <row r="55" spans="1:4" hidden="1" x14ac:dyDescent="0.25">
      <c r="A55" s="86"/>
      <c r="B55" s="109" t="s">
        <v>62</v>
      </c>
      <c r="C55" s="109"/>
      <c r="D55" s="86"/>
    </row>
    <row r="56" spans="1:4" hidden="1" x14ac:dyDescent="0.25">
      <c r="A56" s="86"/>
      <c r="B56" s="86"/>
      <c r="C56" s="86"/>
      <c r="D56" s="86"/>
    </row>
    <row r="57" spans="1:4" x14ac:dyDescent="0.25">
      <c r="A57" s="86"/>
      <c r="B57" s="323" t="s">
        <v>376</v>
      </c>
      <c r="C57" s="86"/>
      <c r="D57" s="86"/>
    </row>
    <row r="58" spans="1:4" x14ac:dyDescent="0.25">
      <c r="A58" s="86"/>
      <c r="B58" s="323" t="s">
        <v>377</v>
      </c>
      <c r="C58" s="86"/>
      <c r="D58" s="86"/>
    </row>
    <row r="59" spans="1:4" x14ac:dyDescent="0.25">
      <c r="A59" s="86"/>
      <c r="B59" s="323" t="s">
        <v>484</v>
      </c>
      <c r="C59" s="86"/>
      <c r="D59" s="86"/>
    </row>
    <row r="60" spans="1:4" x14ac:dyDescent="0.25">
      <c r="A60" s="86"/>
      <c r="B60" s="86"/>
      <c r="C60" s="86"/>
      <c r="D60" s="86"/>
    </row>
    <row r="61" spans="1:4" x14ac:dyDescent="0.25">
      <c r="A61" s="86"/>
      <c r="B61" s="86"/>
      <c r="C61" s="86"/>
      <c r="D61" s="86"/>
    </row>
    <row r="62" spans="1:4" x14ac:dyDescent="0.25">
      <c r="A62" s="86"/>
      <c r="B62" s="86"/>
      <c r="C62" s="86"/>
      <c r="D62" s="86"/>
    </row>
    <row r="63" spans="1:4" x14ac:dyDescent="0.25">
      <c r="A63" s="86"/>
      <c r="B63" s="86"/>
      <c r="C63" s="86"/>
      <c r="D63" s="86"/>
    </row>
    <row r="64" spans="1:4" x14ac:dyDescent="0.25">
      <c r="A64" s="86"/>
      <c r="B64" s="86"/>
      <c r="C64" s="86"/>
      <c r="D64" s="86"/>
    </row>
    <row r="65" spans="1:4" x14ac:dyDescent="0.25">
      <c r="A65" s="86"/>
      <c r="B65" s="86"/>
      <c r="C65" s="86"/>
      <c r="D65" s="86"/>
    </row>
    <row r="66" spans="1:4" x14ac:dyDescent="0.25">
      <c r="A66" s="86"/>
      <c r="B66" s="86"/>
      <c r="C66" s="86"/>
      <c r="D66" s="86"/>
    </row>
    <row r="67" spans="1:4" x14ac:dyDescent="0.25">
      <c r="A67" s="86"/>
      <c r="B67" s="86"/>
      <c r="C67" s="86"/>
      <c r="D67" s="86"/>
    </row>
    <row r="68" spans="1:4" x14ac:dyDescent="0.25">
      <c r="A68" s="86"/>
      <c r="B68" s="86"/>
      <c r="C68" s="86"/>
      <c r="D68" s="86"/>
    </row>
    <row r="69" spans="1:4" x14ac:dyDescent="0.25">
      <c r="A69" s="86"/>
      <c r="B69" s="86"/>
      <c r="C69" s="86"/>
      <c r="D69" s="86"/>
    </row>
    <row r="70" spans="1:4" x14ac:dyDescent="0.25">
      <c r="A70" s="86"/>
      <c r="B70" s="86"/>
      <c r="C70" s="86"/>
      <c r="D70" s="86"/>
    </row>
    <row r="71" spans="1:4" x14ac:dyDescent="0.25">
      <c r="A71" s="86"/>
      <c r="B71" s="86"/>
      <c r="C71" s="86"/>
      <c r="D71" s="86"/>
    </row>
    <row r="72" spans="1:4" x14ac:dyDescent="0.25">
      <c r="A72" s="86"/>
      <c r="B72" s="86"/>
      <c r="C72" s="86"/>
      <c r="D72" s="86"/>
    </row>
    <row r="73" spans="1:4" x14ac:dyDescent="0.25">
      <c r="A73" s="86"/>
      <c r="B73" s="86"/>
      <c r="C73" s="86"/>
      <c r="D73" s="86"/>
    </row>
    <row r="74" spans="1:4" x14ac:dyDescent="0.25">
      <c r="A74" s="86"/>
      <c r="B74" s="86"/>
      <c r="C74" s="86"/>
      <c r="D74" s="86"/>
    </row>
    <row r="75" spans="1:4" x14ac:dyDescent="0.25">
      <c r="A75" s="86"/>
      <c r="B75" s="86"/>
      <c r="C75" s="86"/>
      <c r="D75" s="86"/>
    </row>
    <row r="76" spans="1:4" x14ac:dyDescent="0.25">
      <c r="A76" s="86"/>
      <c r="B76" s="86"/>
      <c r="C76" s="86"/>
      <c r="D76" s="86"/>
    </row>
    <row r="77" spans="1:4" x14ac:dyDescent="0.25">
      <c r="A77" s="86"/>
      <c r="B77" s="86"/>
      <c r="C77" s="86"/>
      <c r="D77" s="86"/>
    </row>
    <row r="78" spans="1:4" x14ac:dyDescent="0.25">
      <c r="A78" s="86"/>
      <c r="B78" s="86"/>
      <c r="C78" s="86"/>
      <c r="D78" s="86"/>
    </row>
    <row r="79" spans="1:4" x14ac:dyDescent="0.25">
      <c r="A79" s="86"/>
      <c r="B79" s="86"/>
      <c r="C79" s="86"/>
      <c r="D79" s="86"/>
    </row>
    <row r="80" spans="1:4" x14ac:dyDescent="0.25">
      <c r="A80" s="86"/>
      <c r="B80" s="86"/>
      <c r="C80" s="86"/>
      <c r="D80" s="86"/>
    </row>
    <row r="81" spans="1:4" x14ac:dyDescent="0.25">
      <c r="A81" s="86"/>
      <c r="B81" s="86"/>
      <c r="C81" s="86"/>
      <c r="D81" s="86"/>
    </row>
    <row r="82" spans="1:4" x14ac:dyDescent="0.25">
      <c r="A82" s="86"/>
      <c r="B82" s="86"/>
      <c r="C82" s="86"/>
      <c r="D82" s="86"/>
    </row>
    <row r="83" spans="1:4" x14ac:dyDescent="0.25">
      <c r="A83" s="86"/>
      <c r="B83" s="86"/>
      <c r="C83" s="86"/>
      <c r="D83" s="86"/>
    </row>
    <row r="84" spans="1:4" x14ac:dyDescent="0.25">
      <c r="A84" s="86"/>
      <c r="B84" s="86"/>
      <c r="C84" s="86"/>
      <c r="D84" s="86"/>
    </row>
    <row r="85" spans="1:4" x14ac:dyDescent="0.25">
      <c r="A85" s="86"/>
      <c r="B85" s="86"/>
      <c r="C85" s="86"/>
      <c r="D85" s="86"/>
    </row>
    <row r="86" spans="1:4" x14ac:dyDescent="0.25">
      <c r="A86" s="86"/>
      <c r="B86" s="86"/>
      <c r="C86" s="86"/>
      <c r="D86" s="86"/>
    </row>
    <row r="87" spans="1:4" x14ac:dyDescent="0.25">
      <c r="A87" s="86"/>
      <c r="B87" s="86"/>
      <c r="C87" s="86"/>
      <c r="D87" s="86"/>
    </row>
    <row r="88" spans="1:4" x14ac:dyDescent="0.25">
      <c r="A88" s="86"/>
      <c r="B88" s="86"/>
      <c r="C88" s="86"/>
      <c r="D88" s="86"/>
    </row>
    <row r="89" spans="1:4" x14ac:dyDescent="0.25">
      <c r="A89" s="86"/>
      <c r="B89" s="86"/>
      <c r="C89" s="86"/>
      <c r="D89" s="86"/>
    </row>
    <row r="90" spans="1:4" x14ac:dyDescent="0.25">
      <c r="A90" s="86"/>
      <c r="B90" s="86"/>
      <c r="C90" s="86"/>
      <c r="D90" s="86"/>
    </row>
    <row r="91" spans="1:4" x14ac:dyDescent="0.25">
      <c r="A91" s="86"/>
      <c r="B91" s="86"/>
      <c r="C91" s="86"/>
      <c r="D91" s="86"/>
    </row>
    <row r="92" spans="1:4" x14ac:dyDescent="0.25">
      <c r="A92" s="86"/>
      <c r="B92" s="86"/>
      <c r="C92" s="86"/>
      <c r="D92" s="86"/>
    </row>
    <row r="93" spans="1:4" x14ac:dyDescent="0.25">
      <c r="A93" s="86"/>
      <c r="B93" s="86"/>
      <c r="C93" s="86"/>
      <c r="D93" s="86"/>
    </row>
    <row r="94" spans="1:4" x14ac:dyDescent="0.25">
      <c r="A94" s="86"/>
      <c r="B94" s="86"/>
      <c r="C94" s="86"/>
      <c r="D94" s="86"/>
    </row>
    <row r="95" spans="1:4" x14ac:dyDescent="0.25">
      <c r="A95" s="86"/>
      <c r="B95" s="86"/>
      <c r="C95" s="86"/>
      <c r="D95" s="86"/>
    </row>
    <row r="96" spans="1:4" x14ac:dyDescent="0.25">
      <c r="A96" s="86"/>
      <c r="B96" s="86"/>
      <c r="C96" s="86"/>
      <c r="D96" s="86"/>
    </row>
    <row r="97" spans="1:4" x14ac:dyDescent="0.25">
      <c r="A97" s="86"/>
      <c r="B97" s="86"/>
      <c r="C97" s="86"/>
      <c r="D97" s="86"/>
    </row>
    <row r="98" spans="1:4" x14ac:dyDescent="0.25">
      <c r="A98" s="86"/>
      <c r="B98" s="86"/>
      <c r="C98" s="86"/>
      <c r="D98" s="86"/>
    </row>
    <row r="99" spans="1:4" x14ac:dyDescent="0.25">
      <c r="A99" s="86"/>
      <c r="B99" s="86"/>
      <c r="C99" s="86"/>
      <c r="D99" s="86"/>
    </row>
    <row r="100" spans="1:4" x14ac:dyDescent="0.25">
      <c r="A100" s="86"/>
      <c r="B100" s="86"/>
      <c r="C100" s="86"/>
      <c r="D100" s="86"/>
    </row>
    <row r="101" spans="1:4" x14ac:dyDescent="0.25">
      <c r="A101" s="86"/>
      <c r="B101" s="86"/>
      <c r="C101" s="86"/>
      <c r="D101" s="86"/>
    </row>
    <row r="102" spans="1:4" x14ac:dyDescent="0.25">
      <c r="A102" s="86"/>
      <c r="B102" s="86"/>
      <c r="C102" s="86"/>
      <c r="D102" s="86"/>
    </row>
    <row r="103" spans="1:4" x14ac:dyDescent="0.25">
      <c r="A103" s="86"/>
      <c r="B103" s="86"/>
      <c r="C103" s="86"/>
      <c r="D103" s="86"/>
    </row>
    <row r="104" spans="1:4" x14ac:dyDescent="0.25">
      <c r="A104" s="86"/>
      <c r="B104" s="86"/>
      <c r="C104" s="86"/>
      <c r="D104" s="86"/>
    </row>
    <row r="105" spans="1:4" x14ac:dyDescent="0.25">
      <c r="A105" s="86"/>
      <c r="B105" s="86"/>
      <c r="C105" s="86"/>
      <c r="D105" s="86"/>
    </row>
    <row r="106" spans="1:4" x14ac:dyDescent="0.25">
      <c r="A106" s="86"/>
      <c r="B106" s="86"/>
      <c r="C106" s="86"/>
      <c r="D106" s="86"/>
    </row>
    <row r="107" spans="1:4" x14ac:dyDescent="0.25">
      <c r="A107" s="86"/>
      <c r="B107" s="86"/>
      <c r="C107" s="86"/>
      <c r="D107" s="86"/>
    </row>
    <row r="108" spans="1:4" x14ac:dyDescent="0.25">
      <c r="A108" s="86"/>
      <c r="B108" s="86"/>
      <c r="C108" s="86"/>
      <c r="D108" s="86"/>
    </row>
    <row r="109" spans="1:4" x14ac:dyDescent="0.25">
      <c r="A109" s="86"/>
      <c r="B109" s="86"/>
      <c r="C109" s="86"/>
      <c r="D109" s="86"/>
    </row>
    <row r="110" spans="1:4" x14ac:dyDescent="0.25">
      <c r="A110" s="86"/>
      <c r="B110" s="86"/>
      <c r="C110" s="86"/>
      <c r="D110" s="86"/>
    </row>
    <row r="111" spans="1:4" x14ac:dyDescent="0.25">
      <c r="A111" s="86"/>
      <c r="B111" s="86"/>
      <c r="C111" s="86"/>
      <c r="D111" s="86"/>
    </row>
    <row r="112" spans="1:4" x14ac:dyDescent="0.25">
      <c r="A112" s="86"/>
      <c r="B112" s="86"/>
      <c r="C112" s="86"/>
      <c r="D112" s="86"/>
    </row>
    <row r="113" spans="1:4" x14ac:dyDescent="0.25">
      <c r="A113" s="86"/>
      <c r="B113" s="86"/>
      <c r="C113" s="86"/>
      <c r="D113" s="86"/>
    </row>
    <row r="114" spans="1:4" x14ac:dyDescent="0.25">
      <c r="A114" s="86"/>
      <c r="B114" s="86"/>
      <c r="C114" s="86"/>
      <c r="D114" s="86"/>
    </row>
    <row r="115" spans="1:4" x14ac:dyDescent="0.25">
      <c r="A115" s="86"/>
      <c r="B115" s="86"/>
      <c r="C115" s="86"/>
      <c r="D115" s="86"/>
    </row>
    <row r="116" spans="1:4" x14ac:dyDescent="0.25">
      <c r="A116" s="86"/>
      <c r="B116" s="86"/>
      <c r="C116" s="86"/>
      <c r="D116" s="86"/>
    </row>
    <row r="117" spans="1:4" x14ac:dyDescent="0.25">
      <c r="A117" s="86"/>
      <c r="B117" s="86"/>
      <c r="C117" s="86"/>
      <c r="D117" s="86"/>
    </row>
    <row r="118" spans="1:4" x14ac:dyDescent="0.25">
      <c r="A118" s="86"/>
      <c r="B118" s="86"/>
      <c r="C118" s="86"/>
      <c r="D118" s="86"/>
    </row>
    <row r="119" spans="1:4" x14ac:dyDescent="0.25">
      <c r="A119" s="86"/>
      <c r="B119" s="86"/>
      <c r="C119" s="86"/>
      <c r="D119" s="86"/>
    </row>
    <row r="120" spans="1:4" x14ac:dyDescent="0.25">
      <c r="A120" s="86"/>
      <c r="B120" s="86"/>
      <c r="C120" s="86"/>
      <c r="D120" s="86"/>
    </row>
    <row r="121" spans="1:4" x14ac:dyDescent="0.25">
      <c r="A121" s="86"/>
      <c r="B121" s="86"/>
      <c r="C121" s="86"/>
      <c r="D121" s="86"/>
    </row>
    <row r="122" spans="1:4" x14ac:dyDescent="0.25">
      <c r="A122" s="86"/>
      <c r="B122" s="86"/>
      <c r="C122" s="86"/>
      <c r="D122" s="86"/>
    </row>
    <row r="123" spans="1:4" x14ac:dyDescent="0.25">
      <c r="A123" s="86"/>
      <c r="B123" s="86"/>
      <c r="C123" s="86"/>
      <c r="D123" s="86"/>
    </row>
    <row r="124" spans="1:4" x14ac:dyDescent="0.25">
      <c r="A124" s="86"/>
      <c r="B124" s="86"/>
      <c r="C124" s="86"/>
      <c r="D124" s="86"/>
    </row>
    <row r="125" spans="1:4" x14ac:dyDescent="0.25">
      <c r="A125" s="86"/>
      <c r="B125" s="86"/>
      <c r="C125" s="86"/>
      <c r="D125" s="86"/>
    </row>
    <row r="126" spans="1:4" x14ac:dyDescent="0.25">
      <c r="A126" s="86"/>
      <c r="B126" s="86"/>
      <c r="C126" s="86"/>
      <c r="D126" s="86"/>
    </row>
    <row r="127" spans="1:4" x14ac:dyDescent="0.25">
      <c r="A127" s="86"/>
      <c r="B127" s="86"/>
      <c r="C127" s="86"/>
      <c r="D127" s="86"/>
    </row>
    <row r="128" spans="1:4" x14ac:dyDescent="0.25">
      <c r="A128" s="86"/>
      <c r="B128" s="86"/>
      <c r="C128" s="86"/>
      <c r="D128" s="86"/>
    </row>
    <row r="129" spans="1:4" x14ac:dyDescent="0.25">
      <c r="A129" s="86"/>
      <c r="B129" s="86"/>
      <c r="C129" s="86"/>
      <c r="D129" s="86"/>
    </row>
    <row r="130" spans="1:4" x14ac:dyDescent="0.25">
      <c r="A130" s="86"/>
      <c r="B130" s="86"/>
      <c r="C130" s="86"/>
      <c r="D130" s="86"/>
    </row>
    <row r="131" spans="1:4" x14ac:dyDescent="0.25">
      <c r="A131" s="86"/>
      <c r="B131" s="86"/>
      <c r="C131" s="86"/>
      <c r="D131" s="86"/>
    </row>
    <row r="132" spans="1:4" x14ac:dyDescent="0.25">
      <c r="A132" s="86"/>
      <c r="B132" s="86"/>
      <c r="C132" s="86"/>
      <c r="D132" s="86"/>
    </row>
    <row r="133" spans="1:4" x14ac:dyDescent="0.25">
      <c r="A133" s="86"/>
      <c r="B133" s="86"/>
      <c r="C133" s="86"/>
      <c r="D133" s="86"/>
    </row>
    <row r="134" spans="1:4" x14ac:dyDescent="0.25">
      <c r="A134" s="86"/>
      <c r="B134" s="86"/>
      <c r="C134" s="86"/>
      <c r="D134" s="86"/>
    </row>
    <row r="135" spans="1:4" x14ac:dyDescent="0.25">
      <c r="A135" s="86"/>
      <c r="B135" s="86"/>
      <c r="C135" s="86"/>
      <c r="D135" s="86"/>
    </row>
    <row r="136" spans="1:4" x14ac:dyDescent="0.25">
      <c r="A136" s="86"/>
      <c r="B136" s="86"/>
      <c r="C136" s="86"/>
      <c r="D136" s="86"/>
    </row>
    <row r="137" spans="1:4" x14ac:dyDescent="0.25">
      <c r="A137" s="86"/>
      <c r="B137" s="86"/>
      <c r="C137" s="86"/>
      <c r="D137" s="86"/>
    </row>
    <row r="138" spans="1:4" x14ac:dyDescent="0.25">
      <c r="A138" s="86"/>
      <c r="B138" s="86"/>
      <c r="C138" s="86"/>
      <c r="D138" s="86"/>
    </row>
    <row r="139" spans="1:4" x14ac:dyDescent="0.25">
      <c r="A139" s="86"/>
      <c r="B139" s="86"/>
      <c r="C139" s="86"/>
      <c r="D139" s="86"/>
    </row>
    <row r="140" spans="1:4" x14ac:dyDescent="0.25">
      <c r="A140" s="86"/>
      <c r="B140" s="86"/>
      <c r="C140" s="86"/>
      <c r="D140" s="86"/>
    </row>
    <row r="141" spans="1:4" x14ac:dyDescent="0.25">
      <c r="A141" s="86"/>
      <c r="B141" s="86"/>
      <c r="C141" s="86"/>
      <c r="D141" s="86"/>
    </row>
    <row r="142" spans="1:4" x14ac:dyDescent="0.25">
      <c r="A142" s="86"/>
      <c r="B142" s="86"/>
      <c r="C142" s="86"/>
      <c r="D142" s="86"/>
    </row>
    <row r="143" spans="1:4" x14ac:dyDescent="0.25">
      <c r="A143" s="86"/>
      <c r="B143" s="86"/>
      <c r="C143" s="86"/>
      <c r="D143" s="86"/>
    </row>
    <row r="144" spans="1:4" x14ac:dyDescent="0.25">
      <c r="A144" s="86"/>
      <c r="B144" s="86"/>
      <c r="C144" s="86"/>
      <c r="D144" s="86"/>
    </row>
    <row r="145" spans="1:4" x14ac:dyDescent="0.25">
      <c r="A145" s="86"/>
      <c r="B145" s="86"/>
      <c r="C145" s="86"/>
      <c r="D145" s="86"/>
    </row>
    <row r="146" spans="1:4" x14ac:dyDescent="0.25">
      <c r="A146" s="86"/>
      <c r="B146" s="86"/>
      <c r="C146" s="86"/>
      <c r="D146" s="86"/>
    </row>
    <row r="147" spans="1:4" x14ac:dyDescent="0.25">
      <c r="A147" s="86"/>
      <c r="B147" s="86"/>
      <c r="C147" s="86"/>
      <c r="D147" s="86"/>
    </row>
    <row r="148" spans="1:4" x14ac:dyDescent="0.25">
      <c r="A148" s="86"/>
      <c r="B148" s="86"/>
      <c r="C148" s="86"/>
      <c r="D148" s="86"/>
    </row>
    <row r="149" spans="1:4" x14ac:dyDescent="0.25">
      <c r="A149" s="86"/>
      <c r="B149" s="86"/>
      <c r="C149" s="86"/>
      <c r="D149" s="86"/>
    </row>
    <row r="150" spans="1:4" x14ac:dyDescent="0.25">
      <c r="A150" s="86"/>
      <c r="B150" s="86"/>
      <c r="C150" s="86"/>
      <c r="D150" s="86"/>
    </row>
    <row r="151" spans="1:4" x14ac:dyDescent="0.25">
      <c r="A151" s="86"/>
      <c r="B151" s="86"/>
      <c r="C151" s="86"/>
      <c r="D151" s="86"/>
    </row>
    <row r="152" spans="1:4" x14ac:dyDescent="0.25">
      <c r="A152" s="86"/>
      <c r="B152" s="86"/>
      <c r="C152" s="86"/>
      <c r="D152" s="86"/>
    </row>
    <row r="153" spans="1:4" x14ac:dyDescent="0.25">
      <c r="A153" s="86"/>
      <c r="B153" s="86"/>
      <c r="C153" s="86"/>
      <c r="D153" s="86"/>
    </row>
    <row r="154" spans="1:4" x14ac:dyDescent="0.25">
      <c r="A154" s="86"/>
      <c r="B154" s="86"/>
      <c r="C154" s="86"/>
      <c r="D154" s="86"/>
    </row>
    <row r="155" spans="1:4" x14ac:dyDescent="0.25">
      <c r="A155" s="86"/>
      <c r="B155" s="86"/>
      <c r="C155" s="86"/>
      <c r="D155" s="86"/>
    </row>
    <row r="156" spans="1:4" x14ac:dyDescent="0.25">
      <c r="A156" s="86"/>
      <c r="B156" s="86"/>
      <c r="C156" s="86"/>
      <c r="D156" s="86"/>
    </row>
    <row r="157" spans="1:4" x14ac:dyDescent="0.25">
      <c r="A157" s="86"/>
      <c r="B157" s="86"/>
      <c r="C157" s="86"/>
      <c r="D157" s="86"/>
    </row>
    <row r="158" spans="1:4" x14ac:dyDescent="0.25">
      <c r="A158" s="86"/>
      <c r="B158" s="86"/>
      <c r="C158" s="86"/>
      <c r="D158" s="86"/>
    </row>
    <row r="159" spans="1:4" x14ac:dyDescent="0.25">
      <c r="A159" s="86"/>
      <c r="B159" s="86"/>
      <c r="C159" s="86"/>
      <c r="D159" s="86"/>
    </row>
    <row r="160" spans="1:4" x14ac:dyDescent="0.25">
      <c r="A160" s="86"/>
      <c r="B160" s="86"/>
      <c r="C160" s="86"/>
      <c r="D160" s="86"/>
    </row>
    <row r="161" spans="1:4" x14ac:dyDescent="0.25">
      <c r="A161" s="86"/>
      <c r="B161" s="86"/>
      <c r="C161" s="86"/>
      <c r="D161" s="86"/>
    </row>
    <row r="162" spans="1:4" x14ac:dyDescent="0.25">
      <c r="A162" s="86"/>
      <c r="B162" s="86"/>
      <c r="C162" s="86"/>
      <c r="D162" s="86"/>
    </row>
    <row r="163" spans="1:4" x14ac:dyDescent="0.25">
      <c r="A163" s="86"/>
      <c r="B163" s="86"/>
      <c r="C163" s="86"/>
      <c r="D163" s="86"/>
    </row>
    <row r="164" spans="1:4" x14ac:dyDescent="0.25">
      <c r="A164" s="86"/>
      <c r="B164" s="86"/>
      <c r="C164" s="86"/>
      <c r="D164" s="86"/>
    </row>
    <row r="165" spans="1:4" x14ac:dyDescent="0.25">
      <c r="A165" s="86"/>
      <c r="B165" s="86"/>
      <c r="C165" s="86"/>
      <c r="D165" s="86"/>
    </row>
    <row r="166" spans="1:4" x14ac:dyDescent="0.25">
      <c r="A166" s="86"/>
      <c r="B166" s="86"/>
      <c r="C166" s="86"/>
      <c r="D166" s="86"/>
    </row>
    <row r="167" spans="1:4" x14ac:dyDescent="0.25">
      <c r="A167" s="86"/>
      <c r="B167" s="86"/>
      <c r="C167" s="86"/>
      <c r="D167" s="86"/>
    </row>
    <row r="168" spans="1:4" x14ac:dyDescent="0.25">
      <c r="A168" s="86"/>
      <c r="B168" s="86"/>
      <c r="C168" s="86"/>
      <c r="D168" s="86"/>
    </row>
    <row r="169" spans="1:4" x14ac:dyDescent="0.25">
      <c r="A169" s="86"/>
      <c r="B169" s="86"/>
      <c r="C169" s="86"/>
      <c r="D169" s="86"/>
    </row>
    <row r="170" spans="1:4" x14ac:dyDescent="0.25">
      <c r="A170" s="86"/>
      <c r="B170" s="86"/>
      <c r="C170" s="86"/>
      <c r="D170" s="86"/>
    </row>
    <row r="171" spans="1:4" x14ac:dyDescent="0.25">
      <c r="A171" s="86"/>
      <c r="B171" s="86"/>
      <c r="C171" s="86"/>
      <c r="D171" s="86"/>
    </row>
    <row r="172" spans="1:4" x14ac:dyDescent="0.25">
      <c r="A172" s="86"/>
      <c r="B172" s="86"/>
      <c r="C172" s="86"/>
      <c r="D172" s="86"/>
    </row>
    <row r="173" spans="1:4" x14ac:dyDescent="0.25">
      <c r="A173" s="86"/>
      <c r="B173" s="86"/>
      <c r="C173" s="86"/>
      <c r="D173" s="86"/>
    </row>
    <row r="174" spans="1:4" x14ac:dyDescent="0.25">
      <c r="A174" s="86"/>
      <c r="B174" s="86"/>
      <c r="C174" s="86"/>
      <c r="D174" s="86"/>
    </row>
    <row r="175" spans="1:4" x14ac:dyDescent="0.25">
      <c r="A175" s="86"/>
      <c r="B175" s="86"/>
      <c r="C175" s="86"/>
      <c r="D175" s="86"/>
    </row>
    <row r="176" spans="1:4" x14ac:dyDescent="0.25">
      <c r="A176" s="86"/>
      <c r="B176" s="86"/>
      <c r="C176" s="86"/>
      <c r="D176" s="86"/>
    </row>
    <row r="177" spans="1:4" x14ac:dyDescent="0.25">
      <c r="A177" s="86"/>
      <c r="B177" s="86"/>
      <c r="C177" s="86"/>
      <c r="D177" s="86"/>
    </row>
    <row r="178" spans="1:4" x14ac:dyDescent="0.25">
      <c r="A178" s="86"/>
      <c r="B178" s="86"/>
      <c r="C178" s="86"/>
      <c r="D178" s="86"/>
    </row>
    <row r="179" spans="1:4" x14ac:dyDescent="0.25">
      <c r="A179" s="86"/>
      <c r="B179" s="86"/>
      <c r="C179" s="86"/>
      <c r="D179" s="86"/>
    </row>
    <row r="180" spans="1:4" x14ac:dyDescent="0.25">
      <c r="A180" s="86"/>
      <c r="B180" s="86"/>
      <c r="C180" s="86"/>
      <c r="D180" s="86"/>
    </row>
    <row r="181" spans="1:4" x14ac:dyDescent="0.25">
      <c r="A181" s="86"/>
      <c r="B181" s="86"/>
      <c r="C181" s="86"/>
      <c r="D181" s="86"/>
    </row>
    <row r="182" spans="1:4" x14ac:dyDescent="0.25">
      <c r="A182" s="86"/>
      <c r="B182" s="86"/>
      <c r="C182" s="86"/>
      <c r="D182" s="86"/>
    </row>
    <row r="183" spans="1:4" x14ac:dyDescent="0.25">
      <c r="A183" s="86"/>
      <c r="B183" s="86"/>
      <c r="C183" s="86"/>
      <c r="D183" s="86"/>
    </row>
    <row r="184" spans="1:4" x14ac:dyDescent="0.25">
      <c r="A184" s="86"/>
      <c r="B184" s="86"/>
      <c r="C184" s="86"/>
      <c r="D184" s="86"/>
    </row>
    <row r="185" spans="1:4" x14ac:dyDescent="0.25">
      <c r="A185" s="86"/>
      <c r="B185" s="86"/>
      <c r="C185" s="86"/>
      <c r="D185" s="86"/>
    </row>
    <row r="186" spans="1:4" x14ac:dyDescent="0.25">
      <c r="A186" s="86"/>
      <c r="B186" s="86"/>
      <c r="C186" s="86"/>
      <c r="D186" s="86"/>
    </row>
    <row r="187" spans="1:4" x14ac:dyDescent="0.25">
      <c r="A187" s="86"/>
      <c r="B187" s="86"/>
      <c r="C187" s="86"/>
      <c r="D187" s="86"/>
    </row>
    <row r="188" spans="1:4" x14ac:dyDescent="0.25">
      <c r="A188" s="86"/>
      <c r="B188" s="86"/>
      <c r="C188" s="86"/>
      <c r="D188" s="86"/>
    </row>
    <row r="189" spans="1:4" x14ac:dyDescent="0.25">
      <c r="A189" s="86"/>
      <c r="B189" s="86"/>
      <c r="C189" s="86"/>
      <c r="D189" s="86"/>
    </row>
    <row r="190" spans="1:4" x14ac:dyDescent="0.25">
      <c r="A190" s="86"/>
      <c r="B190" s="86"/>
      <c r="C190" s="86"/>
      <c r="D190" s="86"/>
    </row>
    <row r="191" spans="1:4" x14ac:dyDescent="0.25">
      <c r="A191" s="86"/>
      <c r="B191" s="86"/>
      <c r="C191" s="86"/>
      <c r="D191" s="86"/>
    </row>
    <row r="192" spans="1:4" x14ac:dyDescent="0.25">
      <c r="A192" s="86"/>
      <c r="B192" s="86"/>
      <c r="C192" s="86"/>
      <c r="D192" s="86"/>
    </row>
    <row r="193" spans="1:4" x14ac:dyDescent="0.25">
      <c r="A193" s="86"/>
      <c r="B193" s="86"/>
      <c r="C193" s="86"/>
      <c r="D193" s="86"/>
    </row>
    <row r="194" spans="1:4" x14ac:dyDescent="0.25">
      <c r="A194" s="86"/>
      <c r="B194" s="86"/>
      <c r="C194" s="86"/>
      <c r="D194" s="86"/>
    </row>
    <row r="195" spans="1:4" x14ac:dyDescent="0.25">
      <c r="A195" s="86"/>
      <c r="B195" s="86"/>
      <c r="C195" s="86"/>
      <c r="D195" s="86"/>
    </row>
    <row r="196" spans="1:4" x14ac:dyDescent="0.25">
      <c r="A196" s="86"/>
      <c r="B196" s="86"/>
      <c r="C196" s="86"/>
      <c r="D196" s="86"/>
    </row>
    <row r="197" spans="1:4" x14ac:dyDescent="0.25">
      <c r="A197" s="86"/>
      <c r="B197" s="86"/>
      <c r="C197" s="86"/>
      <c r="D197" s="86"/>
    </row>
    <row r="198" spans="1:4" x14ac:dyDescent="0.25">
      <c r="A198" s="86"/>
      <c r="B198" s="86"/>
      <c r="C198" s="86"/>
      <c r="D198" s="86"/>
    </row>
    <row r="199" spans="1:4" x14ac:dyDescent="0.25">
      <c r="A199" s="86"/>
      <c r="B199" s="86"/>
      <c r="C199" s="86"/>
      <c r="D199" s="86"/>
    </row>
    <row r="200" spans="1:4" x14ac:dyDescent="0.25">
      <c r="A200" s="86"/>
      <c r="B200" s="86"/>
      <c r="C200" s="86"/>
      <c r="D200" s="86"/>
    </row>
    <row r="201" spans="1:4" x14ac:dyDescent="0.25">
      <c r="A201" s="86"/>
      <c r="B201" s="86"/>
      <c r="C201" s="86"/>
      <c r="D201" s="86"/>
    </row>
    <row r="202" spans="1:4" x14ac:dyDescent="0.25">
      <c r="A202" s="86"/>
      <c r="B202" s="86"/>
      <c r="C202" s="86"/>
      <c r="D202" s="86"/>
    </row>
    <row r="203" spans="1:4" x14ac:dyDescent="0.25">
      <c r="A203" s="86"/>
      <c r="B203" s="86"/>
      <c r="C203" s="86"/>
      <c r="D203" s="86"/>
    </row>
    <row r="204" spans="1:4" x14ac:dyDescent="0.25">
      <c r="A204" s="86"/>
      <c r="B204" s="86"/>
      <c r="C204" s="86"/>
      <c r="D204" s="86"/>
    </row>
    <row r="205" spans="1:4" x14ac:dyDescent="0.25">
      <c r="A205" s="86"/>
      <c r="B205" s="86"/>
      <c r="C205" s="86"/>
      <c r="D205" s="86"/>
    </row>
    <row r="206" spans="1:4" x14ac:dyDescent="0.25">
      <c r="A206" s="86"/>
      <c r="B206" s="86"/>
      <c r="C206" s="86"/>
      <c r="D206" s="86"/>
    </row>
    <row r="207" spans="1:4" x14ac:dyDescent="0.25">
      <c r="A207" s="86"/>
      <c r="B207" s="86"/>
      <c r="C207" s="86"/>
      <c r="D207" s="86"/>
    </row>
    <row r="208" spans="1:4" x14ac:dyDescent="0.25">
      <c r="A208" s="86"/>
      <c r="B208" s="86"/>
      <c r="C208" s="86"/>
      <c r="D208" s="86"/>
    </row>
    <row r="209" spans="1:4" x14ac:dyDescent="0.25">
      <c r="A209" s="86"/>
      <c r="B209" s="86"/>
      <c r="C209" s="86"/>
      <c r="D209" s="86"/>
    </row>
    <row r="210" spans="1:4" x14ac:dyDescent="0.25">
      <c r="A210" s="86"/>
      <c r="B210" s="86"/>
      <c r="C210" s="86"/>
      <c r="D210" s="86"/>
    </row>
    <row r="211" spans="1:4" x14ac:dyDescent="0.25">
      <c r="A211" s="86"/>
      <c r="B211" s="86"/>
      <c r="C211" s="86"/>
      <c r="D211" s="86"/>
    </row>
    <row r="212" spans="1:4" x14ac:dyDescent="0.25">
      <c r="A212" s="86"/>
      <c r="B212" s="86"/>
      <c r="C212" s="86"/>
      <c r="D212" s="86"/>
    </row>
    <row r="213" spans="1:4" x14ac:dyDescent="0.25">
      <c r="A213" s="86"/>
      <c r="B213" s="86"/>
      <c r="C213" s="86"/>
      <c r="D213" s="86"/>
    </row>
    <row r="214" spans="1:4" x14ac:dyDescent="0.25">
      <c r="A214" s="86"/>
      <c r="B214" s="86"/>
      <c r="C214" s="86"/>
      <c r="D214" s="86"/>
    </row>
    <row r="215" spans="1:4" x14ac:dyDescent="0.25">
      <c r="A215" s="86"/>
      <c r="B215" s="86"/>
      <c r="C215" s="86"/>
      <c r="D215" s="86"/>
    </row>
    <row r="216" spans="1:4" x14ac:dyDescent="0.25">
      <c r="A216" s="86"/>
      <c r="B216" s="86"/>
      <c r="C216" s="86"/>
      <c r="D216" s="86"/>
    </row>
    <row r="217" spans="1:4" x14ac:dyDescent="0.25">
      <c r="A217" s="86"/>
      <c r="B217" s="86"/>
      <c r="C217" s="86"/>
      <c r="D217" s="86"/>
    </row>
    <row r="218" spans="1:4" x14ac:dyDescent="0.25">
      <c r="A218" s="86"/>
      <c r="B218" s="86"/>
      <c r="C218" s="86"/>
      <c r="D218" s="86"/>
    </row>
    <row r="219" spans="1:4" x14ac:dyDescent="0.25">
      <c r="A219" s="86"/>
      <c r="B219" s="86"/>
      <c r="C219" s="86"/>
      <c r="D219" s="86"/>
    </row>
    <row r="220" spans="1:4" x14ac:dyDescent="0.25">
      <c r="A220" s="86"/>
      <c r="B220" s="86"/>
      <c r="C220" s="86"/>
      <c r="D220" s="86"/>
    </row>
    <row r="221" spans="1:4" x14ac:dyDescent="0.25">
      <c r="A221" s="86"/>
      <c r="B221" s="86"/>
      <c r="C221" s="86"/>
      <c r="D221" s="86"/>
    </row>
    <row r="222" spans="1:4" x14ac:dyDescent="0.25">
      <c r="A222" s="86"/>
      <c r="B222" s="86"/>
      <c r="C222" s="86"/>
      <c r="D222" s="86"/>
    </row>
    <row r="223" spans="1:4" x14ac:dyDescent="0.25">
      <c r="A223" s="86"/>
      <c r="B223" s="86"/>
      <c r="C223" s="86"/>
      <c r="D223" s="86"/>
    </row>
    <row r="224" spans="1:4" x14ac:dyDescent="0.25">
      <c r="A224" s="86"/>
      <c r="B224" s="86"/>
      <c r="C224" s="86"/>
      <c r="D224" s="86"/>
    </row>
  </sheetData>
  <mergeCells count="14">
    <mergeCell ref="A29:B29"/>
    <mergeCell ref="A12:D12"/>
    <mergeCell ref="B17:D17"/>
    <mergeCell ref="B18:D18"/>
    <mergeCell ref="A27:B27"/>
    <mergeCell ref="A36:B36"/>
    <mergeCell ref="A37:B37"/>
    <mergeCell ref="A38:B38"/>
    <mergeCell ref="A30:B30"/>
    <mergeCell ref="A31:B31"/>
    <mergeCell ref="A32:B32"/>
    <mergeCell ref="A33:B33"/>
    <mergeCell ref="A34:B34"/>
    <mergeCell ref="A35:B35"/>
  </mergeCells>
  <pageMargins left="1.1811023622047245" right="0.59055118110236227" top="0.78740157480314965" bottom="0.78740157480314965" header="0.31496062992125984" footer="0.39370078740157483"/>
  <pageSetup paperSize="9" scale="91" fitToHeight="0" orientation="portrait" blackAndWhite="1" r:id="rId1"/>
  <headerFooter>
    <oddFooter>&amp;R&amp;"Times New Roman,Regular"&amp;10&amp;P. lpp. no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P84"/>
  <sheetViews>
    <sheetView zoomScaleNormal="100" workbookViewId="0">
      <selection activeCell="I30" sqref="I30"/>
    </sheetView>
  </sheetViews>
  <sheetFormatPr defaultColWidth="9.140625" defaultRowHeight="12.75" x14ac:dyDescent="0.2"/>
  <cols>
    <col min="1" max="2" width="8.7109375" style="143" customWidth="1"/>
    <col min="3" max="3" width="35.7109375" style="144" customWidth="1"/>
    <col min="4" max="4" width="9.7109375" style="145" customWidth="1"/>
    <col min="5" max="5" width="9.7109375" style="146" customWidth="1"/>
    <col min="6" max="6" width="8.7109375" style="143" customWidth="1"/>
    <col min="7" max="7" width="8.7109375" style="146" customWidth="1"/>
    <col min="8" max="11" width="8.7109375" style="70" customWidth="1"/>
    <col min="12" max="15" width="10.7109375" style="70" customWidth="1"/>
    <col min="16" max="16" width="12.7109375" style="70" customWidth="1"/>
    <col min="17" max="16384" width="9.140625" style="20"/>
  </cols>
  <sheetData>
    <row r="1" spans="1:16" s="1" customFormat="1" ht="13.15" customHeight="1" x14ac:dyDescent="0.2">
      <c r="A1" s="375" t="s">
        <v>173</v>
      </c>
      <c r="B1" s="375"/>
      <c r="C1" s="375"/>
      <c r="D1" s="375"/>
      <c r="E1" s="375"/>
      <c r="F1" s="375"/>
      <c r="G1" s="375"/>
      <c r="H1" s="375"/>
      <c r="I1" s="375"/>
      <c r="J1" s="375"/>
      <c r="K1" s="375"/>
      <c r="L1" s="375"/>
      <c r="M1" s="375"/>
      <c r="N1" s="375"/>
      <c r="O1" s="375"/>
      <c r="P1" s="375"/>
    </row>
    <row r="2" spans="1:16" s="1" customFormat="1" ht="13.15" customHeight="1" x14ac:dyDescent="0.2">
      <c r="A2" s="74"/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</row>
    <row r="3" spans="1:16" s="2" customFormat="1" ht="13.15" customHeight="1" x14ac:dyDescent="0.2">
      <c r="A3" s="376" t="s">
        <v>169</v>
      </c>
      <c r="B3" s="376"/>
      <c r="C3" s="376"/>
      <c r="D3" s="376"/>
      <c r="E3" s="376"/>
      <c r="F3" s="376"/>
      <c r="G3" s="376"/>
      <c r="H3" s="376"/>
      <c r="I3" s="376"/>
      <c r="J3" s="376"/>
      <c r="K3" s="376"/>
      <c r="L3" s="376"/>
      <c r="M3" s="376"/>
      <c r="N3" s="376"/>
      <c r="O3" s="376"/>
      <c r="P3" s="376"/>
    </row>
    <row r="4" spans="1:16" s="3" customFormat="1" ht="13.15" customHeight="1" x14ac:dyDescent="0.2">
      <c r="A4" s="377" t="s">
        <v>0</v>
      </c>
      <c r="B4" s="377"/>
      <c r="C4" s="377"/>
      <c r="D4" s="377"/>
      <c r="E4" s="377"/>
      <c r="F4" s="377"/>
      <c r="G4" s="377"/>
      <c r="H4" s="377"/>
      <c r="I4" s="377"/>
      <c r="J4" s="377"/>
      <c r="K4" s="377"/>
      <c r="L4" s="377"/>
      <c r="M4" s="377"/>
      <c r="N4" s="377"/>
      <c r="O4" s="377"/>
      <c r="P4" s="377"/>
    </row>
    <row r="5" spans="1:16" s="4" customFormat="1" x14ac:dyDescent="0.2">
      <c r="A5" s="21" t="s">
        <v>1</v>
      </c>
      <c r="B5" s="21"/>
      <c r="C5" s="372" t="s">
        <v>81</v>
      </c>
      <c r="D5" s="372"/>
      <c r="E5" s="372"/>
      <c r="F5" s="372"/>
      <c r="G5" s="372"/>
      <c r="H5" s="372"/>
      <c r="I5" s="372"/>
      <c r="J5" s="372"/>
      <c r="K5" s="372"/>
      <c r="L5" s="372"/>
      <c r="M5" s="372"/>
      <c r="N5" s="372"/>
      <c r="O5" s="372"/>
      <c r="P5" s="372"/>
    </row>
    <row r="6" spans="1:16" s="4" customFormat="1" x14ac:dyDescent="0.2">
      <c r="A6" s="21" t="s">
        <v>2</v>
      </c>
      <c r="B6" s="21"/>
      <c r="C6" s="372" t="s">
        <v>81</v>
      </c>
      <c r="D6" s="372"/>
      <c r="E6" s="372"/>
      <c r="F6" s="372"/>
      <c r="G6" s="372"/>
      <c r="H6" s="372"/>
      <c r="I6" s="372"/>
      <c r="J6" s="372"/>
      <c r="K6" s="372"/>
      <c r="L6" s="372"/>
      <c r="M6" s="372"/>
      <c r="N6" s="372"/>
      <c r="O6" s="372"/>
      <c r="P6" s="372"/>
    </row>
    <row r="7" spans="1:16" s="4" customFormat="1" x14ac:dyDescent="0.2">
      <c r="A7" s="21" t="s">
        <v>3</v>
      </c>
      <c r="B7" s="21"/>
      <c r="C7" s="372" t="s">
        <v>496</v>
      </c>
      <c r="D7" s="372"/>
      <c r="E7" s="372"/>
      <c r="F7" s="372"/>
      <c r="G7" s="372"/>
      <c r="H7" s="372"/>
      <c r="I7" s="372"/>
      <c r="J7" s="372"/>
      <c r="K7" s="372"/>
      <c r="L7" s="372"/>
      <c r="M7" s="372"/>
      <c r="N7" s="372"/>
      <c r="O7" s="372"/>
      <c r="P7" s="372"/>
    </row>
    <row r="8" spans="1:16" s="4" customFormat="1" x14ac:dyDescent="0.2">
      <c r="A8" s="21"/>
      <c r="B8" s="21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</row>
    <row r="9" spans="1:16" s="2" customFormat="1" x14ac:dyDescent="0.2">
      <c r="A9" s="373"/>
      <c r="B9" s="373"/>
      <c r="C9" s="373"/>
      <c r="D9" s="373"/>
      <c r="E9" s="373"/>
      <c r="F9" s="373"/>
      <c r="G9" s="21"/>
      <c r="H9" s="21"/>
      <c r="I9" s="23"/>
      <c r="J9" s="23"/>
      <c r="K9" s="23"/>
      <c r="L9" s="24"/>
      <c r="M9" s="374">
        <f>P70</f>
        <v>0</v>
      </c>
      <c r="N9" s="374"/>
      <c r="O9" s="374"/>
      <c r="P9" s="374"/>
    </row>
    <row r="10" spans="1:16" s="2" customFormat="1" x14ac:dyDescent="0.2">
      <c r="A10" s="25"/>
      <c r="B10" s="25"/>
      <c r="C10" s="26"/>
      <c r="D10" s="27"/>
      <c r="E10" s="28"/>
      <c r="F10" s="27"/>
      <c r="G10" s="27"/>
      <c r="H10" s="23"/>
      <c r="I10" s="23"/>
      <c r="J10" s="23"/>
      <c r="K10" s="23"/>
      <c r="L10" s="23"/>
      <c r="M10" s="29"/>
      <c r="N10" s="21"/>
      <c r="O10" s="21"/>
      <c r="P10" s="21"/>
    </row>
    <row r="11" spans="1:16" s="2" customFormat="1" x14ac:dyDescent="0.2">
      <c r="A11" s="25"/>
      <c r="B11" s="25"/>
      <c r="C11" s="26"/>
      <c r="D11" s="27"/>
      <c r="E11" s="28"/>
      <c r="F11" s="27"/>
      <c r="G11" s="27"/>
      <c r="H11" s="23"/>
      <c r="I11" s="23"/>
      <c r="J11" s="23"/>
      <c r="K11" s="23"/>
      <c r="L11" s="30"/>
      <c r="M11" s="378"/>
      <c r="N11" s="378"/>
      <c r="O11" s="378"/>
      <c r="P11" s="378"/>
    </row>
    <row r="12" spans="1:16" s="2" customFormat="1" x14ac:dyDescent="0.2">
      <c r="A12" s="24"/>
      <c r="B12" s="24"/>
      <c r="C12" s="24"/>
      <c r="D12" s="27"/>
      <c r="E12" s="27"/>
      <c r="F12" s="23"/>
      <c r="G12" s="23"/>
      <c r="H12" s="23"/>
      <c r="I12" s="23"/>
      <c r="J12" s="23"/>
      <c r="K12" s="23"/>
      <c r="L12" s="23"/>
      <c r="M12" s="30"/>
      <c r="N12" s="29"/>
      <c r="O12" s="21"/>
      <c r="P12" s="21"/>
    </row>
    <row r="13" spans="1:16" x14ac:dyDescent="0.2">
      <c r="A13" s="383" t="s">
        <v>4</v>
      </c>
      <c r="B13" s="383" t="s">
        <v>5</v>
      </c>
      <c r="C13" s="383" t="s">
        <v>6</v>
      </c>
      <c r="D13" s="383" t="s">
        <v>7</v>
      </c>
      <c r="E13" s="383" t="s">
        <v>8</v>
      </c>
      <c r="F13" s="382" t="s">
        <v>9</v>
      </c>
      <c r="G13" s="382"/>
      <c r="H13" s="382"/>
      <c r="I13" s="382"/>
      <c r="J13" s="382"/>
      <c r="K13" s="382"/>
      <c r="L13" s="382" t="s">
        <v>10</v>
      </c>
      <c r="M13" s="382"/>
      <c r="N13" s="382"/>
      <c r="O13" s="382"/>
      <c r="P13" s="382"/>
    </row>
    <row r="14" spans="1:16" ht="51" x14ac:dyDescent="0.2">
      <c r="A14" s="383"/>
      <c r="B14" s="383"/>
      <c r="C14" s="383"/>
      <c r="D14" s="383"/>
      <c r="E14" s="383"/>
      <c r="F14" s="31" t="s">
        <v>11</v>
      </c>
      <c r="G14" s="31" t="s">
        <v>12</v>
      </c>
      <c r="H14" s="31" t="s">
        <v>13</v>
      </c>
      <c r="I14" s="31" t="s">
        <v>362</v>
      </c>
      <c r="J14" s="31" t="s">
        <v>14</v>
      </c>
      <c r="K14" s="31" t="s">
        <v>15</v>
      </c>
      <c r="L14" s="31" t="s">
        <v>16</v>
      </c>
      <c r="M14" s="31" t="s">
        <v>13</v>
      </c>
      <c r="N14" s="31" t="s">
        <v>362</v>
      </c>
      <c r="O14" s="31" t="s">
        <v>14</v>
      </c>
      <c r="P14" s="31" t="s">
        <v>17</v>
      </c>
    </row>
    <row r="15" spans="1:16" ht="13.5" thickBot="1" x14ac:dyDescent="0.25">
      <c r="A15" s="32">
        <v>1</v>
      </c>
      <c r="B15" s="32"/>
      <c r="C15" s="32">
        <v>3</v>
      </c>
      <c r="D15" s="33">
        <v>4</v>
      </c>
      <c r="E15" s="32">
        <v>5</v>
      </c>
      <c r="F15" s="33">
        <v>6</v>
      </c>
      <c r="G15" s="32">
        <v>7</v>
      </c>
      <c r="H15" s="32">
        <v>8</v>
      </c>
      <c r="I15" s="33">
        <v>9</v>
      </c>
      <c r="J15" s="33">
        <v>10</v>
      </c>
      <c r="K15" s="32">
        <v>11</v>
      </c>
      <c r="L15" s="32">
        <v>12</v>
      </c>
      <c r="M15" s="32">
        <v>13</v>
      </c>
      <c r="N15" s="33">
        <v>14</v>
      </c>
      <c r="O15" s="33">
        <v>15</v>
      </c>
      <c r="P15" s="33">
        <v>16</v>
      </c>
    </row>
    <row r="16" spans="1:16" ht="13.5" thickTop="1" x14ac:dyDescent="0.2">
      <c r="A16" s="34"/>
      <c r="B16" s="35"/>
      <c r="C16" s="137" t="s">
        <v>18</v>
      </c>
      <c r="D16" s="138"/>
      <c r="E16" s="139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</row>
    <row r="17" spans="1:16" ht="25.5" x14ac:dyDescent="0.2">
      <c r="A17" s="37">
        <v>1</v>
      </c>
      <c r="B17" s="38" t="s">
        <v>19</v>
      </c>
      <c r="C17" s="39" t="s">
        <v>20</v>
      </c>
      <c r="D17" s="40" t="s">
        <v>27</v>
      </c>
      <c r="E17" s="41">
        <v>1</v>
      </c>
      <c r="F17" s="42"/>
      <c r="G17" s="42"/>
      <c r="H17" s="42"/>
      <c r="I17" s="42"/>
      <c r="J17" s="42"/>
      <c r="K17" s="42"/>
      <c r="L17" s="42"/>
      <c r="M17" s="42"/>
      <c r="N17" s="42"/>
      <c r="O17" s="42"/>
      <c r="P17" s="42"/>
    </row>
    <row r="18" spans="1:16" ht="25.5" x14ac:dyDescent="0.2">
      <c r="A18" s="37"/>
      <c r="B18" s="38"/>
      <c r="C18" s="43" t="s">
        <v>63</v>
      </c>
      <c r="D18" s="40" t="s">
        <v>22</v>
      </c>
      <c r="E18" s="41">
        <v>1</v>
      </c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42"/>
    </row>
    <row r="19" spans="1:16" ht="25.5" x14ac:dyDescent="0.2">
      <c r="A19" s="37"/>
      <c r="B19" s="38"/>
      <c r="C19" s="43" t="s">
        <v>23</v>
      </c>
      <c r="D19" s="40" t="s">
        <v>22</v>
      </c>
      <c r="E19" s="41">
        <v>1</v>
      </c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</row>
    <row r="20" spans="1:16" ht="38.25" x14ac:dyDescent="0.2">
      <c r="A20" s="37"/>
      <c r="B20" s="38"/>
      <c r="C20" s="43" t="s">
        <v>24</v>
      </c>
      <c r="D20" s="40" t="s">
        <v>25</v>
      </c>
      <c r="E20" s="41">
        <v>1</v>
      </c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</row>
    <row r="21" spans="1:16" x14ac:dyDescent="0.2">
      <c r="A21" s="37">
        <v>2</v>
      </c>
      <c r="B21" s="38" t="s">
        <v>19</v>
      </c>
      <c r="C21" s="39" t="s">
        <v>26</v>
      </c>
      <c r="D21" s="40" t="s">
        <v>27</v>
      </c>
      <c r="E21" s="41">
        <v>1</v>
      </c>
      <c r="F21" s="42"/>
      <c r="G21" s="42"/>
      <c r="H21" s="42"/>
      <c r="I21" s="42"/>
      <c r="J21" s="42"/>
      <c r="K21" s="42"/>
      <c r="L21" s="42"/>
      <c r="M21" s="42"/>
      <c r="N21" s="42"/>
      <c r="O21" s="42"/>
      <c r="P21" s="42"/>
    </row>
    <row r="22" spans="1:16" x14ac:dyDescent="0.2">
      <c r="A22" s="44"/>
      <c r="B22" s="38"/>
      <c r="C22" s="39"/>
      <c r="D22" s="40"/>
      <c r="E22" s="45"/>
      <c r="F22" s="13"/>
      <c r="G22" s="42"/>
      <c r="H22" s="42"/>
      <c r="I22" s="42"/>
      <c r="J22" s="42"/>
      <c r="K22" s="42"/>
      <c r="L22" s="42"/>
      <c r="M22" s="42"/>
      <c r="N22" s="42"/>
      <c r="O22" s="42"/>
      <c r="P22" s="42"/>
    </row>
    <row r="23" spans="1:16" x14ac:dyDescent="0.2">
      <c r="A23" s="44"/>
      <c r="B23" s="44"/>
      <c r="C23" s="11" t="s">
        <v>28</v>
      </c>
      <c r="D23" s="46"/>
      <c r="E23" s="12"/>
      <c r="F23" s="13"/>
      <c r="G23" s="13"/>
      <c r="H23" s="14"/>
      <c r="I23" s="13"/>
      <c r="J23" s="13"/>
      <c r="K23" s="13"/>
      <c r="L23" s="13"/>
      <c r="M23" s="13"/>
      <c r="N23" s="13"/>
      <c r="O23" s="13"/>
      <c r="P23" s="13"/>
    </row>
    <row r="24" spans="1:16" x14ac:dyDescent="0.2">
      <c r="A24" s="44"/>
      <c r="B24" s="44"/>
      <c r="C24" s="11"/>
      <c r="D24" s="46"/>
      <c r="E24" s="12"/>
      <c r="F24" s="13"/>
      <c r="G24" s="13"/>
      <c r="H24" s="14"/>
      <c r="I24" s="13"/>
      <c r="J24" s="13"/>
      <c r="K24" s="13"/>
      <c r="L24" s="13"/>
      <c r="M24" s="13"/>
      <c r="N24" s="13"/>
      <c r="O24" s="13"/>
      <c r="P24" s="13"/>
    </row>
    <row r="25" spans="1:16" x14ac:dyDescent="0.2">
      <c r="A25" s="44"/>
      <c r="B25" s="38"/>
      <c r="C25" s="140" t="s">
        <v>31</v>
      </c>
      <c r="D25" s="40"/>
      <c r="E25" s="41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</row>
    <row r="26" spans="1:16" ht="25.5" x14ac:dyDescent="0.2">
      <c r="A26" s="44">
        <v>3</v>
      </c>
      <c r="B26" s="38" t="s">
        <v>19</v>
      </c>
      <c r="C26" s="52" t="s">
        <v>68</v>
      </c>
      <c r="D26" s="40" t="s">
        <v>21</v>
      </c>
      <c r="E26" s="41">
        <v>37.799999999999997</v>
      </c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</row>
    <row r="27" spans="1:16" x14ac:dyDescent="0.2">
      <c r="A27" s="44"/>
      <c r="B27" s="38"/>
      <c r="C27" s="140" t="s">
        <v>32</v>
      </c>
      <c r="D27" s="40"/>
      <c r="E27" s="41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</row>
    <row r="28" spans="1:16" ht="25.5" x14ac:dyDescent="0.2">
      <c r="A28" s="44">
        <v>4</v>
      </c>
      <c r="B28" s="38" t="s">
        <v>19</v>
      </c>
      <c r="C28" s="7" t="s">
        <v>150</v>
      </c>
      <c r="D28" s="15" t="s">
        <v>35</v>
      </c>
      <c r="E28" s="12">
        <v>15.2</v>
      </c>
      <c r="F28" s="13"/>
      <c r="G28" s="42"/>
      <c r="H28" s="14"/>
      <c r="I28" s="13"/>
      <c r="J28" s="13"/>
      <c r="K28" s="13"/>
      <c r="L28" s="13"/>
      <c r="M28" s="13"/>
      <c r="N28" s="13"/>
      <c r="O28" s="13"/>
      <c r="P28" s="13"/>
    </row>
    <row r="29" spans="1:16" x14ac:dyDescent="0.2">
      <c r="A29" s="44"/>
      <c r="B29" s="47"/>
      <c r="C29" s="7"/>
      <c r="D29" s="46"/>
      <c r="E29" s="8"/>
      <c r="F29" s="13"/>
      <c r="G29" s="13"/>
      <c r="H29" s="14"/>
      <c r="I29" s="13"/>
      <c r="J29" s="13"/>
      <c r="K29" s="13"/>
      <c r="L29" s="13"/>
      <c r="M29" s="13"/>
      <c r="N29" s="13"/>
      <c r="O29" s="13"/>
      <c r="P29" s="13"/>
    </row>
    <row r="30" spans="1:16" x14ac:dyDescent="0.2">
      <c r="A30" s="44"/>
      <c r="B30" s="47"/>
      <c r="C30" s="11" t="s">
        <v>36</v>
      </c>
      <c r="D30" s="46"/>
      <c r="E30" s="8"/>
      <c r="F30" s="13"/>
      <c r="G30" s="13"/>
      <c r="H30" s="14"/>
      <c r="I30" s="13"/>
      <c r="J30" s="13"/>
      <c r="K30" s="13"/>
      <c r="L30" s="13"/>
      <c r="M30" s="13"/>
      <c r="N30" s="13"/>
      <c r="O30" s="13"/>
      <c r="P30" s="13"/>
    </row>
    <row r="31" spans="1:16" x14ac:dyDescent="0.2">
      <c r="A31" s="44"/>
      <c r="B31" s="47"/>
      <c r="C31" s="140" t="s">
        <v>29</v>
      </c>
      <c r="D31" s="46"/>
      <c r="E31" s="8"/>
      <c r="F31" s="13"/>
      <c r="G31" s="13"/>
      <c r="H31" s="14"/>
      <c r="I31" s="13"/>
      <c r="J31" s="13"/>
      <c r="K31" s="13"/>
      <c r="L31" s="13"/>
      <c r="M31" s="13"/>
      <c r="N31" s="13"/>
      <c r="O31" s="13"/>
      <c r="P31" s="13"/>
    </row>
    <row r="32" spans="1:16" ht="86.25" customHeight="1" x14ac:dyDescent="0.2">
      <c r="A32" s="37">
        <v>5</v>
      </c>
      <c r="B32" s="38" t="s">
        <v>19</v>
      </c>
      <c r="C32" s="48" t="s">
        <v>400</v>
      </c>
      <c r="D32" s="40" t="s">
        <v>21</v>
      </c>
      <c r="E32" s="41">
        <v>15.2</v>
      </c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</row>
    <row r="33" spans="1:16" x14ac:dyDescent="0.2">
      <c r="A33" s="44"/>
      <c r="B33" s="47"/>
      <c r="C33" s="140" t="s">
        <v>31</v>
      </c>
      <c r="D33" s="46"/>
      <c r="E33" s="8"/>
      <c r="F33" s="9"/>
      <c r="G33" s="9"/>
      <c r="H33" s="10"/>
      <c r="I33" s="9"/>
      <c r="J33" s="9"/>
      <c r="K33" s="9"/>
      <c r="L33" s="9"/>
      <c r="M33" s="9"/>
      <c r="N33" s="9"/>
      <c r="O33" s="9"/>
      <c r="P33" s="9"/>
    </row>
    <row r="34" spans="1:16" ht="153" x14ac:dyDescent="0.2">
      <c r="A34" s="37">
        <v>6</v>
      </c>
      <c r="B34" s="38" t="s">
        <v>19</v>
      </c>
      <c r="C34" s="147" t="s">
        <v>92</v>
      </c>
      <c r="D34" s="40" t="s">
        <v>21</v>
      </c>
      <c r="E34" s="41">
        <v>56.2</v>
      </c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</row>
    <row r="35" spans="1:16" ht="25.5" x14ac:dyDescent="0.2">
      <c r="A35" s="37"/>
      <c r="B35" s="38"/>
      <c r="C35" s="43" t="s">
        <v>41</v>
      </c>
      <c r="D35" s="46"/>
      <c r="E35" s="49">
        <v>2</v>
      </c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</row>
    <row r="36" spans="1:16" ht="25.5" x14ac:dyDescent="0.2">
      <c r="A36" s="37"/>
      <c r="B36" s="47"/>
      <c r="C36" s="43" t="s">
        <v>44</v>
      </c>
      <c r="D36" s="46" t="s">
        <v>22</v>
      </c>
      <c r="E36" s="49">
        <v>1</v>
      </c>
      <c r="F36" s="9"/>
      <c r="G36" s="9"/>
      <c r="H36" s="10"/>
      <c r="I36" s="42"/>
      <c r="J36" s="9"/>
      <c r="K36" s="42"/>
      <c r="L36" s="42"/>
      <c r="M36" s="42"/>
      <c r="N36" s="42"/>
      <c r="O36" s="42"/>
      <c r="P36" s="42"/>
    </row>
    <row r="37" spans="1:16" ht="25.5" x14ac:dyDescent="0.2">
      <c r="A37" s="37"/>
      <c r="B37" s="38"/>
      <c r="C37" s="43" t="s">
        <v>77</v>
      </c>
      <c r="D37" s="40" t="s">
        <v>22</v>
      </c>
      <c r="E37" s="49">
        <v>3</v>
      </c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</row>
    <row r="38" spans="1:16" x14ac:dyDescent="0.2">
      <c r="A38" s="37"/>
      <c r="B38" s="38"/>
      <c r="C38" s="43" t="s">
        <v>45</v>
      </c>
      <c r="D38" s="40" t="s">
        <v>22</v>
      </c>
      <c r="E38" s="49">
        <v>3</v>
      </c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</row>
    <row r="39" spans="1:16" ht="25.5" x14ac:dyDescent="0.2">
      <c r="A39" s="37"/>
      <c r="B39" s="38"/>
      <c r="C39" s="43" t="s">
        <v>94</v>
      </c>
      <c r="D39" s="46" t="s">
        <v>22</v>
      </c>
      <c r="E39" s="49">
        <v>1</v>
      </c>
      <c r="F39" s="42"/>
      <c r="G39" s="42"/>
      <c r="H39" s="42"/>
      <c r="I39" s="42"/>
      <c r="J39" s="42"/>
      <c r="K39" s="42"/>
      <c r="L39" s="42"/>
      <c r="M39" s="42"/>
      <c r="N39" s="42"/>
      <c r="O39" s="42"/>
      <c r="P39" s="42"/>
    </row>
    <row r="40" spans="1:16" ht="25.5" x14ac:dyDescent="0.2">
      <c r="A40" s="37"/>
      <c r="B40" s="38"/>
      <c r="C40" s="43" t="s">
        <v>93</v>
      </c>
      <c r="D40" s="46" t="s">
        <v>22</v>
      </c>
      <c r="E40" s="49">
        <v>1</v>
      </c>
      <c r="F40" s="42"/>
      <c r="G40" s="42"/>
      <c r="H40" s="42"/>
      <c r="I40" s="42"/>
      <c r="J40" s="42"/>
      <c r="K40" s="42"/>
      <c r="L40" s="42"/>
      <c r="M40" s="42"/>
      <c r="N40" s="42"/>
      <c r="O40" s="42"/>
      <c r="P40" s="42"/>
    </row>
    <row r="41" spans="1:16" x14ac:dyDescent="0.2">
      <c r="A41" s="44"/>
      <c r="B41" s="38"/>
      <c r="C41" s="43" t="s">
        <v>363</v>
      </c>
      <c r="D41" s="46" t="s">
        <v>27</v>
      </c>
      <c r="E41" s="49">
        <v>1</v>
      </c>
      <c r="F41" s="42"/>
      <c r="G41" s="42"/>
      <c r="H41" s="42"/>
      <c r="I41" s="42"/>
      <c r="J41" s="42"/>
      <c r="K41" s="42"/>
      <c r="L41" s="42"/>
      <c r="M41" s="42"/>
      <c r="N41" s="42"/>
      <c r="O41" s="42"/>
      <c r="P41" s="42"/>
    </row>
    <row r="42" spans="1:16" x14ac:dyDescent="0.2">
      <c r="A42" s="37"/>
      <c r="B42" s="38"/>
      <c r="C42" s="43"/>
      <c r="D42" s="40"/>
      <c r="E42" s="49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2"/>
    </row>
    <row r="43" spans="1:16" x14ac:dyDescent="0.2">
      <c r="A43" s="37"/>
      <c r="B43" s="38"/>
      <c r="C43" s="11" t="s">
        <v>36</v>
      </c>
      <c r="D43" s="40"/>
      <c r="E43" s="41"/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2"/>
    </row>
    <row r="44" spans="1:16" ht="51" x14ac:dyDescent="0.2">
      <c r="A44" s="37">
        <v>7</v>
      </c>
      <c r="B44" s="38" t="s">
        <v>19</v>
      </c>
      <c r="C44" s="48" t="s">
        <v>403</v>
      </c>
      <c r="D44" s="40" t="s">
        <v>21</v>
      </c>
      <c r="E44" s="41">
        <v>15.2</v>
      </c>
      <c r="F44" s="42"/>
      <c r="G44" s="42"/>
      <c r="H44" s="42"/>
      <c r="I44" s="42"/>
      <c r="J44" s="42"/>
      <c r="K44" s="42"/>
      <c r="L44" s="42"/>
      <c r="M44" s="42"/>
      <c r="N44" s="42"/>
      <c r="O44" s="42"/>
      <c r="P44" s="42"/>
    </row>
    <row r="45" spans="1:16" ht="29.25" customHeight="1" x14ac:dyDescent="0.2">
      <c r="A45" s="37"/>
      <c r="B45" s="38"/>
      <c r="C45" s="270" t="s">
        <v>402</v>
      </c>
      <c r="D45" s="46" t="s">
        <v>22</v>
      </c>
      <c r="E45" s="49">
        <v>1</v>
      </c>
      <c r="F45" s="42"/>
      <c r="G45" s="42"/>
      <c r="H45" s="42"/>
      <c r="I45" s="42"/>
      <c r="J45" s="42"/>
      <c r="K45" s="42"/>
      <c r="L45" s="42"/>
      <c r="M45" s="42"/>
      <c r="N45" s="42"/>
      <c r="O45" s="42"/>
      <c r="P45" s="42"/>
    </row>
    <row r="46" spans="1:16" ht="25.5" customHeight="1" x14ac:dyDescent="0.2">
      <c r="A46" s="37"/>
      <c r="B46" s="38"/>
      <c r="C46" s="270" t="s">
        <v>393</v>
      </c>
      <c r="D46" s="46" t="s">
        <v>22</v>
      </c>
      <c r="E46" s="49">
        <v>4</v>
      </c>
      <c r="F46" s="42"/>
      <c r="G46" s="42"/>
      <c r="H46" s="42"/>
      <c r="I46" s="42"/>
      <c r="J46" s="42"/>
      <c r="K46" s="42"/>
      <c r="L46" s="42"/>
      <c r="M46" s="42"/>
      <c r="N46" s="42"/>
      <c r="O46" s="42"/>
      <c r="P46" s="42"/>
    </row>
    <row r="47" spans="1:16" ht="127.5" x14ac:dyDescent="0.2">
      <c r="A47" s="75">
        <v>8</v>
      </c>
      <c r="B47" s="76" t="s">
        <v>19</v>
      </c>
      <c r="C47" s="7" t="s">
        <v>364</v>
      </c>
      <c r="D47" s="77" t="s">
        <v>21</v>
      </c>
      <c r="E47" s="78">
        <v>15.2</v>
      </c>
      <c r="F47" s="79"/>
      <c r="G47" s="271"/>
      <c r="H47" s="79"/>
      <c r="I47" s="79"/>
      <c r="J47" s="13"/>
      <c r="K47" s="13"/>
      <c r="L47" s="13"/>
      <c r="M47" s="13"/>
      <c r="N47" s="13"/>
      <c r="O47" s="13"/>
      <c r="P47" s="13"/>
    </row>
    <row r="48" spans="1:16" ht="25.5" x14ac:dyDescent="0.2">
      <c r="A48" s="75">
        <v>9</v>
      </c>
      <c r="B48" s="76" t="s">
        <v>19</v>
      </c>
      <c r="C48" s="7" t="s">
        <v>154</v>
      </c>
      <c r="D48" s="77" t="s">
        <v>27</v>
      </c>
      <c r="E48" s="78">
        <v>1</v>
      </c>
      <c r="F48" s="79"/>
      <c r="G48" s="79"/>
      <c r="H48" s="79"/>
      <c r="I48" s="79"/>
      <c r="J48" s="13"/>
      <c r="K48" s="13"/>
      <c r="L48" s="13"/>
      <c r="M48" s="13"/>
      <c r="N48" s="13"/>
      <c r="O48" s="13"/>
      <c r="P48" s="13"/>
    </row>
    <row r="49" spans="1:16" x14ac:dyDescent="0.2">
      <c r="A49" s="75"/>
      <c r="B49" s="76"/>
      <c r="C49" s="7"/>
      <c r="D49" s="77"/>
      <c r="E49" s="78"/>
      <c r="F49" s="79"/>
      <c r="G49" s="79"/>
      <c r="H49" s="79"/>
      <c r="I49" s="79"/>
      <c r="J49" s="13"/>
      <c r="K49" s="13"/>
      <c r="L49" s="13"/>
      <c r="M49" s="13"/>
      <c r="N49" s="13"/>
      <c r="O49" s="13"/>
      <c r="P49" s="13"/>
    </row>
    <row r="50" spans="1:16" x14ac:dyDescent="0.2">
      <c r="A50" s="44"/>
      <c r="B50" s="38"/>
      <c r="C50" s="11" t="s">
        <v>152</v>
      </c>
      <c r="D50" s="40"/>
      <c r="E50" s="41"/>
      <c r="F50" s="42"/>
      <c r="G50" s="42"/>
      <c r="H50" s="42"/>
      <c r="I50" s="42"/>
      <c r="J50" s="42"/>
      <c r="K50" s="13"/>
      <c r="L50" s="13"/>
      <c r="M50" s="13"/>
      <c r="N50" s="13"/>
      <c r="O50" s="13"/>
      <c r="P50" s="13"/>
    </row>
    <row r="51" spans="1:16" ht="25.5" x14ac:dyDescent="0.2">
      <c r="A51" s="44">
        <v>10</v>
      </c>
      <c r="B51" s="38" t="s">
        <v>19</v>
      </c>
      <c r="C51" s="7" t="s">
        <v>153</v>
      </c>
      <c r="D51" s="15" t="s">
        <v>27</v>
      </c>
      <c r="E51" s="12">
        <v>2</v>
      </c>
      <c r="F51" s="13"/>
      <c r="G51" s="42"/>
      <c r="H51" s="14"/>
      <c r="I51" s="13"/>
      <c r="J51" s="13"/>
      <c r="K51" s="13"/>
      <c r="L51" s="13"/>
      <c r="M51" s="13"/>
      <c r="N51" s="13"/>
      <c r="O51" s="13"/>
      <c r="P51" s="13"/>
    </row>
    <row r="52" spans="1:16" ht="25.5" x14ac:dyDescent="0.2">
      <c r="A52" s="37">
        <v>11</v>
      </c>
      <c r="B52" s="38" t="s">
        <v>19</v>
      </c>
      <c r="C52" s="52" t="s">
        <v>404</v>
      </c>
      <c r="D52" s="148" t="s">
        <v>39</v>
      </c>
      <c r="E52" s="49">
        <v>40</v>
      </c>
      <c r="F52" s="42"/>
      <c r="G52" s="42"/>
      <c r="H52" s="14"/>
      <c r="I52" s="42"/>
      <c r="J52" s="42"/>
      <c r="K52" s="42"/>
      <c r="L52" s="42"/>
      <c r="M52" s="42"/>
      <c r="N52" s="42"/>
      <c r="O52" s="42"/>
      <c r="P52" s="42"/>
    </row>
    <row r="53" spans="1:16" ht="25.5" x14ac:dyDescent="0.2">
      <c r="A53" s="44">
        <v>12</v>
      </c>
      <c r="B53" s="38" t="s">
        <v>19</v>
      </c>
      <c r="C53" s="7" t="s">
        <v>395</v>
      </c>
      <c r="D53" s="15" t="s">
        <v>186</v>
      </c>
      <c r="E53" s="12">
        <v>6</v>
      </c>
      <c r="F53" s="42"/>
      <c r="G53" s="42"/>
      <c r="H53" s="14"/>
      <c r="I53" s="42"/>
      <c r="J53" s="42"/>
      <c r="K53" s="42"/>
      <c r="L53" s="42"/>
      <c r="M53" s="42"/>
      <c r="N53" s="42"/>
      <c r="O53" s="42"/>
      <c r="P53" s="42"/>
    </row>
    <row r="54" spans="1:16" x14ac:dyDescent="0.2">
      <c r="A54" s="37"/>
      <c r="B54" s="38"/>
      <c r="C54" s="52"/>
      <c r="D54" s="40"/>
      <c r="E54" s="41"/>
      <c r="F54" s="42"/>
      <c r="G54" s="42"/>
      <c r="H54" s="42"/>
      <c r="I54" s="42"/>
      <c r="J54" s="42"/>
      <c r="K54" s="42"/>
      <c r="L54" s="42"/>
      <c r="M54" s="42"/>
      <c r="N54" s="42"/>
      <c r="O54" s="42"/>
      <c r="P54" s="42"/>
    </row>
    <row r="55" spans="1:16" x14ac:dyDescent="0.2">
      <c r="A55" s="37"/>
      <c r="B55" s="38"/>
      <c r="C55" s="11" t="s">
        <v>49</v>
      </c>
      <c r="D55" s="40"/>
      <c r="E55" s="41"/>
      <c r="F55" s="42"/>
      <c r="G55" s="42"/>
      <c r="H55" s="42"/>
      <c r="I55" s="42"/>
      <c r="J55" s="42"/>
      <c r="K55" s="42"/>
      <c r="L55" s="42"/>
      <c r="M55" s="42"/>
      <c r="N55" s="42"/>
      <c r="O55" s="42"/>
      <c r="P55" s="42"/>
    </row>
    <row r="56" spans="1:16" x14ac:dyDescent="0.2">
      <c r="A56" s="37">
        <v>13</v>
      </c>
      <c r="B56" s="38" t="s">
        <v>19</v>
      </c>
      <c r="C56" s="147" t="s">
        <v>384</v>
      </c>
      <c r="D56" s="15" t="s">
        <v>27</v>
      </c>
      <c r="E56" s="41">
        <v>1</v>
      </c>
      <c r="F56" s="42"/>
      <c r="G56" s="42"/>
      <c r="H56" s="42"/>
      <c r="I56" s="42"/>
      <c r="J56" s="42"/>
      <c r="K56" s="42"/>
      <c r="L56" s="42"/>
      <c r="M56" s="42"/>
      <c r="N56" s="42"/>
      <c r="O56" s="42"/>
      <c r="P56" s="42"/>
    </row>
    <row r="57" spans="1:16" ht="38.25" x14ac:dyDescent="0.2">
      <c r="A57" s="37">
        <v>14</v>
      </c>
      <c r="B57" s="38" t="s">
        <v>19</v>
      </c>
      <c r="C57" s="147" t="s">
        <v>401</v>
      </c>
      <c r="D57" s="15" t="s">
        <v>27</v>
      </c>
      <c r="E57" s="41">
        <v>1</v>
      </c>
      <c r="F57" s="42"/>
      <c r="G57" s="42"/>
      <c r="H57" s="42"/>
      <c r="I57" s="42"/>
      <c r="J57" s="42"/>
      <c r="K57" s="42"/>
      <c r="L57" s="42"/>
      <c r="M57" s="42"/>
      <c r="N57" s="42"/>
      <c r="O57" s="42"/>
      <c r="P57" s="42"/>
    </row>
    <row r="58" spans="1:16" ht="38.25" x14ac:dyDescent="0.2">
      <c r="A58" s="37">
        <v>15</v>
      </c>
      <c r="B58" s="38" t="s">
        <v>19</v>
      </c>
      <c r="C58" s="147" t="s">
        <v>399</v>
      </c>
      <c r="D58" s="15" t="s">
        <v>22</v>
      </c>
      <c r="E58" s="41">
        <v>2</v>
      </c>
      <c r="F58" s="42"/>
      <c r="G58" s="42"/>
      <c r="H58" s="42"/>
      <c r="I58" s="42"/>
      <c r="J58" s="42"/>
      <c r="K58" s="42"/>
      <c r="L58" s="42"/>
      <c r="M58" s="42"/>
      <c r="N58" s="42"/>
      <c r="O58" s="42"/>
      <c r="P58" s="42"/>
    </row>
    <row r="59" spans="1:16" ht="25.5" x14ac:dyDescent="0.2">
      <c r="A59" s="37">
        <v>16</v>
      </c>
      <c r="B59" s="38" t="s">
        <v>19</v>
      </c>
      <c r="C59" s="147" t="s">
        <v>50</v>
      </c>
      <c r="D59" s="15" t="s">
        <v>27</v>
      </c>
      <c r="E59" s="41">
        <v>1</v>
      </c>
      <c r="F59" s="42"/>
      <c r="G59" s="42"/>
      <c r="H59" s="42"/>
      <c r="I59" s="42"/>
      <c r="J59" s="42"/>
      <c r="K59" s="42"/>
      <c r="L59" s="42"/>
      <c r="M59" s="42"/>
      <c r="N59" s="42"/>
      <c r="O59" s="42"/>
      <c r="P59" s="42"/>
    </row>
    <row r="60" spans="1:16" x14ac:dyDescent="0.2">
      <c r="A60" s="47"/>
      <c r="B60" s="47"/>
      <c r="C60" s="7"/>
      <c r="D60" s="8"/>
      <c r="E60" s="8"/>
      <c r="F60" s="9"/>
      <c r="G60" s="9"/>
      <c r="H60" s="10"/>
      <c r="I60" s="9"/>
      <c r="J60" s="9"/>
      <c r="K60" s="9"/>
      <c r="L60" s="9"/>
      <c r="M60" s="9"/>
      <c r="N60" s="9"/>
      <c r="O60" s="9"/>
      <c r="P60" s="9"/>
    </row>
    <row r="61" spans="1:16" s="17" customFormat="1" x14ac:dyDescent="0.2">
      <c r="A61" s="379" t="s">
        <v>85</v>
      </c>
      <c r="B61" s="379"/>
      <c r="C61" s="379"/>
      <c r="D61" s="379"/>
      <c r="E61" s="379"/>
      <c r="F61" s="379"/>
      <c r="G61" s="379"/>
      <c r="H61" s="379"/>
      <c r="I61" s="379"/>
      <c r="J61" s="379"/>
      <c r="K61" s="73"/>
      <c r="L61" s="181">
        <f>SUM(L16:L60)</f>
        <v>0</v>
      </c>
      <c r="M61" s="181">
        <f>SUM(M16:M60)</f>
        <v>0</v>
      </c>
      <c r="N61" s="181">
        <f>SUM(N16:N60)</f>
        <v>0</v>
      </c>
      <c r="O61" s="181">
        <f>SUM(O16:O60)</f>
        <v>0</v>
      </c>
      <c r="P61" s="181">
        <f>SUM(P16:P60)</f>
        <v>0</v>
      </c>
    </row>
    <row r="62" spans="1:16" s="17" customFormat="1" x14ac:dyDescent="0.2">
      <c r="A62" s="380" t="s">
        <v>53</v>
      </c>
      <c r="B62" s="380"/>
      <c r="C62" s="380"/>
      <c r="D62" s="380"/>
      <c r="E62" s="380"/>
      <c r="F62" s="380"/>
      <c r="G62" s="380"/>
      <c r="H62" s="380"/>
      <c r="I62" s="380"/>
      <c r="J62" s="380"/>
      <c r="K62" s="264">
        <v>0.12</v>
      </c>
      <c r="L62" s="182"/>
      <c r="M62" s="182">
        <f>ROUND(M61*K62,2)</f>
        <v>0</v>
      </c>
      <c r="N62" s="182">
        <f>ROUND(N61*K62,2)</f>
        <v>0</v>
      </c>
      <c r="O62" s="182">
        <f>ROUND(O61*K62,2)</f>
        <v>0</v>
      </c>
      <c r="P62" s="182">
        <f>ROUND(P61*K62,2)</f>
        <v>0</v>
      </c>
    </row>
    <row r="63" spans="1:16" s="17" customFormat="1" x14ac:dyDescent="0.2">
      <c r="A63" s="381" t="s">
        <v>54</v>
      </c>
      <c r="B63" s="381"/>
      <c r="C63" s="381"/>
      <c r="D63" s="381"/>
      <c r="E63" s="381"/>
      <c r="F63" s="381"/>
      <c r="G63" s="381"/>
      <c r="H63" s="381"/>
      <c r="I63" s="381"/>
      <c r="J63" s="381"/>
      <c r="K63" s="265"/>
      <c r="L63" s="182"/>
      <c r="M63" s="182"/>
      <c r="N63" s="182"/>
      <c r="O63" s="182"/>
      <c r="P63" s="182">
        <f>ROUND(P62*9%,2)</f>
        <v>0</v>
      </c>
    </row>
    <row r="64" spans="1:16" s="17" customFormat="1" x14ac:dyDescent="0.2">
      <c r="A64" s="380" t="s">
        <v>55</v>
      </c>
      <c r="B64" s="380"/>
      <c r="C64" s="380"/>
      <c r="D64" s="380"/>
      <c r="E64" s="380"/>
      <c r="F64" s="380"/>
      <c r="G64" s="380"/>
      <c r="H64" s="380"/>
      <c r="I64" s="380"/>
      <c r="J64" s="380"/>
      <c r="K64" s="264">
        <v>0.06</v>
      </c>
      <c r="L64" s="182"/>
      <c r="M64" s="182">
        <f>ROUND(M61*K64,2)</f>
        <v>0</v>
      </c>
      <c r="N64" s="182">
        <f>ROUND(N61*K64,2)</f>
        <v>0</v>
      </c>
      <c r="O64" s="182">
        <f>ROUND(O61*K64,2)</f>
        <v>0</v>
      </c>
      <c r="P64" s="182">
        <f>ROUND(P61*K64,2)</f>
        <v>0</v>
      </c>
    </row>
    <row r="65" spans="1:16" s="17" customFormat="1" x14ac:dyDescent="0.2">
      <c r="A65" s="385" t="s">
        <v>56</v>
      </c>
      <c r="B65" s="385"/>
      <c r="C65" s="385"/>
      <c r="D65" s="385"/>
      <c r="E65" s="385"/>
      <c r="F65" s="385"/>
      <c r="G65" s="385"/>
      <c r="H65" s="385"/>
      <c r="I65" s="385"/>
      <c r="J65" s="385"/>
      <c r="K65" s="56"/>
      <c r="L65" s="183"/>
      <c r="M65" s="183">
        <f>M61+M62+M64</f>
        <v>0</v>
      </c>
      <c r="N65" s="183">
        <f>N61+N62+N64</f>
        <v>0</v>
      </c>
      <c r="O65" s="183">
        <f>O61+O62+O64</f>
        <v>0</v>
      </c>
      <c r="P65" s="183">
        <f>P61+P62+P64</f>
        <v>0</v>
      </c>
    </row>
    <row r="66" spans="1:16" s="17" customFormat="1" x14ac:dyDescent="0.2">
      <c r="A66" s="380" t="s">
        <v>57</v>
      </c>
      <c r="B66" s="380"/>
      <c r="C66" s="380"/>
      <c r="D66" s="380"/>
      <c r="E66" s="380"/>
      <c r="F66" s="380"/>
      <c r="G66" s="380"/>
      <c r="H66" s="380"/>
      <c r="I66" s="380"/>
      <c r="J66" s="380"/>
      <c r="K66" s="54">
        <v>0.21</v>
      </c>
      <c r="L66" s="182"/>
      <c r="M66" s="182">
        <f>ROUND(M65*K66,2)</f>
        <v>0</v>
      </c>
      <c r="N66" s="182">
        <f>ROUND(N65*K66,2)</f>
        <v>0</v>
      </c>
      <c r="O66" s="182">
        <f>ROUND(O65*K66,2)</f>
        <v>0</v>
      </c>
      <c r="P66" s="182">
        <f>ROUND(P65*K66,2)</f>
        <v>0</v>
      </c>
    </row>
    <row r="67" spans="1:16" s="17" customFormat="1" x14ac:dyDescent="0.2">
      <c r="A67" s="385" t="s">
        <v>58</v>
      </c>
      <c r="B67" s="385"/>
      <c r="C67" s="385"/>
      <c r="D67" s="385"/>
      <c r="E67" s="385"/>
      <c r="F67" s="385"/>
      <c r="G67" s="385"/>
      <c r="H67" s="385"/>
      <c r="I67" s="385"/>
      <c r="J67" s="385"/>
      <c r="K67" s="56"/>
      <c r="L67" s="183"/>
      <c r="M67" s="183">
        <f>M65+M66</f>
        <v>0</v>
      </c>
      <c r="N67" s="183">
        <f>N65+N66</f>
        <v>0</v>
      </c>
      <c r="O67" s="183">
        <f>O65+O66</f>
        <v>0</v>
      </c>
      <c r="P67" s="183">
        <f>P65+P66</f>
        <v>0</v>
      </c>
    </row>
    <row r="68" spans="1:16" s="17" customFormat="1" x14ac:dyDescent="0.2">
      <c r="A68" s="57"/>
      <c r="B68" s="57"/>
      <c r="C68" s="57"/>
      <c r="D68" s="57"/>
      <c r="E68" s="57"/>
      <c r="F68" s="57"/>
      <c r="G68" s="57"/>
      <c r="H68" s="57"/>
      <c r="I68" s="57"/>
      <c r="J68" s="57"/>
      <c r="K68" s="58"/>
      <c r="L68" s="59"/>
      <c r="M68" s="59"/>
      <c r="N68" s="59"/>
      <c r="O68" s="59"/>
      <c r="P68" s="59"/>
    </row>
    <row r="69" spans="1:16" s="17" customFormat="1" x14ac:dyDescent="0.2">
      <c r="A69" s="141"/>
      <c r="B69" s="142"/>
      <c r="C69" s="142"/>
      <c r="D69" s="63"/>
      <c r="E69" s="142"/>
      <c r="F69" s="63"/>
      <c r="G69" s="63"/>
      <c r="H69" s="63"/>
      <c r="I69" s="63"/>
      <c r="J69" s="63"/>
      <c r="K69" s="63"/>
      <c r="L69" s="63"/>
      <c r="M69" s="63"/>
      <c r="N69" s="142"/>
      <c r="O69" s="142"/>
      <c r="P69" s="142"/>
    </row>
    <row r="70" spans="1:16" s="17" customFormat="1" x14ac:dyDescent="0.2">
      <c r="A70" s="142"/>
      <c r="B70" s="142"/>
      <c r="C70" s="142"/>
      <c r="D70" s="63"/>
      <c r="E70" s="142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</row>
    <row r="71" spans="1:16" s="17" customFormat="1" x14ac:dyDescent="0.2">
      <c r="A71" s="24" t="s">
        <v>60</v>
      </c>
      <c r="B71" s="386"/>
      <c r="C71" s="386"/>
      <c r="D71" s="63"/>
      <c r="E71" s="142"/>
      <c r="F71" s="63"/>
      <c r="G71" s="63"/>
      <c r="H71" s="24" t="s">
        <v>61</v>
      </c>
      <c r="I71" s="387"/>
      <c r="J71" s="387"/>
      <c r="K71" s="387"/>
      <c r="L71" s="387"/>
      <c r="M71" s="387"/>
      <c r="N71" s="387"/>
      <c r="O71" s="63"/>
      <c r="P71" s="63"/>
    </row>
    <row r="72" spans="1:16" s="17" customFormat="1" x14ac:dyDescent="0.2">
      <c r="A72" s="142"/>
      <c r="B72" s="384" t="s">
        <v>62</v>
      </c>
      <c r="C72" s="384"/>
      <c r="D72" s="63"/>
      <c r="E72" s="142"/>
      <c r="F72" s="63"/>
      <c r="G72" s="63"/>
      <c r="H72" s="142"/>
      <c r="I72" s="384" t="s">
        <v>62</v>
      </c>
      <c r="J72" s="384"/>
      <c r="K72" s="384"/>
      <c r="L72" s="384"/>
      <c r="M72" s="384"/>
      <c r="N72" s="384"/>
      <c r="O72" s="63"/>
      <c r="P72" s="63"/>
    </row>
    <row r="73" spans="1:16" s="17" customFormat="1" x14ac:dyDescent="0.2">
      <c r="A73" s="142"/>
      <c r="B73" s="142"/>
      <c r="C73" s="142"/>
      <c r="D73" s="63"/>
      <c r="E73" s="142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</row>
    <row r="74" spans="1:16" s="17" customFormat="1" x14ac:dyDescent="0.2">
      <c r="A74" s="142"/>
      <c r="B74" s="142"/>
      <c r="C74" s="142"/>
      <c r="D74" s="63"/>
      <c r="E74" s="142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</row>
    <row r="75" spans="1:16" s="17" customFormat="1" x14ac:dyDescent="0.2">
      <c r="A75" s="143"/>
      <c r="B75" s="143"/>
      <c r="C75" s="144"/>
      <c r="D75" s="145"/>
      <c r="E75" s="146"/>
      <c r="F75" s="143"/>
      <c r="G75" s="146"/>
      <c r="H75" s="70"/>
      <c r="I75" s="70"/>
      <c r="J75" s="70"/>
      <c r="K75" s="70"/>
      <c r="L75" s="70"/>
      <c r="M75" s="70"/>
      <c r="N75" s="70"/>
      <c r="O75" s="70"/>
      <c r="P75" s="70"/>
    </row>
    <row r="76" spans="1:16" s="17" customFormat="1" x14ac:dyDescent="0.2">
      <c r="A76" s="143"/>
      <c r="B76" s="143"/>
      <c r="C76" s="144"/>
      <c r="D76" s="145"/>
      <c r="E76" s="146"/>
      <c r="F76" s="143"/>
      <c r="G76" s="146"/>
      <c r="H76" s="70"/>
      <c r="I76" s="70"/>
      <c r="J76" s="70"/>
      <c r="K76" s="70"/>
      <c r="L76" s="70"/>
      <c r="M76" s="70"/>
      <c r="N76" s="70"/>
      <c r="O76" s="70"/>
      <c r="P76" s="70"/>
    </row>
    <row r="77" spans="1:16" s="17" customFormat="1" x14ac:dyDescent="0.2">
      <c r="A77" s="143"/>
      <c r="B77" s="143"/>
      <c r="C77" s="144"/>
      <c r="D77" s="145"/>
      <c r="E77" s="146"/>
      <c r="F77" s="143"/>
      <c r="G77" s="146"/>
      <c r="H77" s="70"/>
      <c r="I77" s="70"/>
      <c r="J77" s="70"/>
      <c r="K77" s="70"/>
      <c r="L77" s="70"/>
      <c r="M77" s="70"/>
      <c r="N77" s="70"/>
      <c r="O77" s="70"/>
      <c r="P77" s="70"/>
    </row>
    <row r="78" spans="1:16" s="17" customFormat="1" x14ac:dyDescent="0.2">
      <c r="A78" s="143"/>
      <c r="B78" s="143"/>
      <c r="C78" s="144"/>
      <c r="D78" s="145"/>
      <c r="E78" s="146"/>
      <c r="F78" s="143"/>
      <c r="G78" s="146"/>
      <c r="H78" s="70"/>
      <c r="I78" s="70"/>
      <c r="J78" s="70"/>
      <c r="K78" s="70"/>
      <c r="L78" s="70"/>
      <c r="M78" s="70"/>
      <c r="N78" s="70"/>
      <c r="O78" s="70"/>
      <c r="P78" s="70"/>
    </row>
    <row r="79" spans="1:16" s="17" customFormat="1" x14ac:dyDescent="0.2">
      <c r="A79" s="143"/>
      <c r="B79" s="143"/>
      <c r="C79" s="144"/>
      <c r="D79" s="145"/>
      <c r="E79" s="146"/>
      <c r="F79" s="143"/>
      <c r="G79" s="146"/>
      <c r="H79" s="70"/>
      <c r="I79" s="70"/>
      <c r="J79" s="70"/>
      <c r="K79" s="70"/>
      <c r="L79" s="70"/>
      <c r="M79" s="70"/>
      <c r="N79" s="70"/>
      <c r="O79" s="70"/>
      <c r="P79" s="70"/>
    </row>
    <row r="80" spans="1:16" s="17" customFormat="1" x14ac:dyDescent="0.2">
      <c r="A80" s="143"/>
      <c r="B80" s="143"/>
      <c r="C80" s="144"/>
      <c r="D80" s="145"/>
      <c r="E80" s="146"/>
      <c r="F80" s="143"/>
      <c r="G80" s="146"/>
      <c r="H80" s="70"/>
      <c r="I80" s="70"/>
      <c r="J80" s="70"/>
      <c r="K80" s="70"/>
      <c r="L80" s="70"/>
      <c r="M80" s="70"/>
      <c r="N80" s="70"/>
      <c r="O80" s="70"/>
      <c r="P80" s="70"/>
    </row>
    <row r="81" spans="1:16" s="149" customFormat="1" x14ac:dyDescent="0.2">
      <c r="A81" s="143"/>
      <c r="B81" s="143"/>
      <c r="C81" s="144"/>
      <c r="D81" s="145"/>
      <c r="E81" s="146"/>
      <c r="F81" s="143"/>
      <c r="G81" s="146"/>
      <c r="H81" s="70"/>
      <c r="I81" s="70"/>
      <c r="J81" s="70"/>
      <c r="K81" s="70"/>
      <c r="L81" s="70"/>
      <c r="M81" s="70"/>
      <c r="N81" s="70"/>
      <c r="O81" s="70"/>
      <c r="P81" s="70"/>
    </row>
    <row r="82" spans="1:16" s="149" customFormat="1" x14ac:dyDescent="0.2">
      <c r="A82" s="143"/>
      <c r="B82" s="143"/>
      <c r="C82" s="144"/>
      <c r="D82" s="145"/>
      <c r="E82" s="146"/>
      <c r="F82" s="143"/>
      <c r="G82" s="146"/>
      <c r="H82" s="70"/>
      <c r="I82" s="70"/>
      <c r="J82" s="70"/>
      <c r="K82" s="70"/>
      <c r="L82" s="70"/>
      <c r="M82" s="70"/>
      <c r="N82" s="70"/>
      <c r="O82" s="70"/>
      <c r="P82" s="70"/>
    </row>
    <row r="83" spans="1:16" s="17" customFormat="1" x14ac:dyDescent="0.2">
      <c r="A83" s="143"/>
      <c r="B83" s="143"/>
      <c r="C83" s="144"/>
      <c r="D83" s="145"/>
      <c r="E83" s="146"/>
      <c r="F83" s="143"/>
      <c r="G83" s="146"/>
      <c r="H83" s="70"/>
      <c r="I83" s="70"/>
      <c r="J83" s="70"/>
      <c r="K83" s="70"/>
      <c r="L83" s="70"/>
      <c r="M83" s="70"/>
      <c r="N83" s="70"/>
      <c r="O83" s="70"/>
      <c r="P83" s="70"/>
    </row>
    <row r="84" spans="1:16" s="149" customFormat="1" x14ac:dyDescent="0.2">
      <c r="A84" s="143"/>
      <c r="B84" s="143"/>
      <c r="C84" s="144"/>
      <c r="D84" s="145"/>
      <c r="E84" s="146"/>
      <c r="F84" s="143"/>
      <c r="G84" s="146"/>
      <c r="H84" s="70"/>
      <c r="I84" s="70"/>
      <c r="J84" s="70"/>
      <c r="K84" s="70"/>
      <c r="L84" s="70"/>
      <c r="M84" s="70"/>
      <c r="N84" s="70"/>
      <c r="O84" s="70"/>
      <c r="P84" s="70"/>
    </row>
  </sheetData>
  <mergeCells count="27">
    <mergeCell ref="C7:P7"/>
    <mergeCell ref="B71:C71"/>
    <mergeCell ref="I71:N71"/>
    <mergeCell ref="B72:C72"/>
    <mergeCell ref="I72:N72"/>
    <mergeCell ref="A65:J65"/>
    <mergeCell ref="A9:F9"/>
    <mergeCell ref="M9:P9"/>
    <mergeCell ref="M11:P11"/>
    <mergeCell ref="A13:A14"/>
    <mergeCell ref="B13:B14"/>
    <mergeCell ref="C13:C14"/>
    <mergeCell ref="D13:D14"/>
    <mergeCell ref="E13:E14"/>
    <mergeCell ref="F13:K13"/>
    <mergeCell ref="A66:J66"/>
    <mergeCell ref="A1:P1"/>
    <mergeCell ref="A3:P3"/>
    <mergeCell ref="A4:P4"/>
    <mergeCell ref="C5:P5"/>
    <mergeCell ref="C6:P6"/>
    <mergeCell ref="A67:J67"/>
    <mergeCell ref="L13:P13"/>
    <mergeCell ref="A61:J61"/>
    <mergeCell ref="A62:J62"/>
    <mergeCell ref="A63:J63"/>
    <mergeCell ref="A64:J64"/>
  </mergeCells>
  <conditionalFormatting sqref="D19">
    <cfRule type="cellIs" dxfId="7" priority="1" stopIfTrue="1" operator="equal">
      <formula>0</formula>
    </cfRule>
    <cfRule type="expression" dxfId="6" priority="2" stopIfTrue="1">
      <formula>#DIV/0!</formula>
    </cfRule>
  </conditionalFormatting>
  <pageMargins left="0.31496062992125984" right="0.31496062992125984" top="1.0236220472440944" bottom="0.43307086614173229" header="0.51181102362204722" footer="0.15748031496062992"/>
  <pageSetup paperSize="9" scale="53" fitToHeight="0" orientation="landscape" blackAndWhite="1" horizontalDpi="4294967292" verticalDpi="360" r:id="rId1"/>
  <headerFooter alignWithMargins="0">
    <oddFooter>&amp;R&amp;8&amp;P. lapa no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P53"/>
  <sheetViews>
    <sheetView topLeftCell="A16" zoomScaleNormal="100" workbookViewId="0">
      <selection activeCell="G17" sqref="G17"/>
    </sheetView>
  </sheetViews>
  <sheetFormatPr defaultColWidth="9.140625" defaultRowHeight="12.75" x14ac:dyDescent="0.2"/>
  <cols>
    <col min="1" max="2" width="8.7109375" style="143" customWidth="1"/>
    <col min="3" max="3" width="35.7109375" style="144" customWidth="1"/>
    <col min="4" max="4" width="9.7109375" style="145" customWidth="1"/>
    <col min="5" max="5" width="9.7109375" style="146" customWidth="1"/>
    <col min="6" max="6" width="8.7109375" style="143" customWidth="1"/>
    <col min="7" max="7" width="8.7109375" style="146" customWidth="1"/>
    <col min="8" max="11" width="8.7109375" style="70" customWidth="1"/>
    <col min="12" max="15" width="10.7109375" style="70" customWidth="1"/>
    <col min="16" max="16" width="12.7109375" style="70" customWidth="1"/>
    <col min="17" max="16384" width="9.140625" style="20"/>
  </cols>
  <sheetData>
    <row r="1" spans="1:16" s="1" customFormat="1" ht="13.15" customHeight="1" x14ac:dyDescent="0.2">
      <c r="A1" s="375" t="s">
        <v>172</v>
      </c>
      <c r="B1" s="375"/>
      <c r="C1" s="375"/>
      <c r="D1" s="375"/>
      <c r="E1" s="375"/>
      <c r="F1" s="375"/>
      <c r="G1" s="375"/>
      <c r="H1" s="375"/>
      <c r="I1" s="375"/>
      <c r="J1" s="375"/>
      <c r="K1" s="375"/>
      <c r="L1" s="375"/>
      <c r="M1" s="375"/>
      <c r="N1" s="375"/>
      <c r="O1" s="375"/>
      <c r="P1" s="375"/>
    </row>
    <row r="2" spans="1:16" s="1" customFormat="1" ht="13.15" customHeight="1" x14ac:dyDescent="0.2">
      <c r="A2" s="74"/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</row>
    <row r="3" spans="1:16" s="2" customFormat="1" ht="13.15" customHeight="1" x14ac:dyDescent="0.2">
      <c r="A3" s="376" t="s">
        <v>169</v>
      </c>
      <c r="B3" s="376"/>
      <c r="C3" s="376"/>
      <c r="D3" s="376"/>
      <c r="E3" s="376"/>
      <c r="F3" s="376"/>
      <c r="G3" s="376"/>
      <c r="H3" s="376"/>
      <c r="I3" s="376"/>
      <c r="J3" s="376"/>
      <c r="K3" s="376"/>
      <c r="L3" s="376"/>
      <c r="M3" s="376"/>
      <c r="N3" s="376"/>
      <c r="O3" s="376"/>
      <c r="P3" s="376"/>
    </row>
    <row r="4" spans="1:16" s="3" customFormat="1" ht="13.15" customHeight="1" x14ac:dyDescent="0.2">
      <c r="A4" s="377" t="s">
        <v>0</v>
      </c>
      <c r="B4" s="377"/>
      <c r="C4" s="377"/>
      <c r="D4" s="377"/>
      <c r="E4" s="377"/>
      <c r="F4" s="377"/>
      <c r="G4" s="377"/>
      <c r="H4" s="377"/>
      <c r="I4" s="377"/>
      <c r="J4" s="377"/>
      <c r="K4" s="377"/>
      <c r="L4" s="377"/>
      <c r="M4" s="377"/>
      <c r="N4" s="377"/>
      <c r="O4" s="377"/>
      <c r="P4" s="377"/>
    </row>
    <row r="5" spans="1:16" s="4" customFormat="1" x14ac:dyDescent="0.2">
      <c r="A5" s="21" t="s">
        <v>1</v>
      </c>
      <c r="B5" s="21"/>
      <c r="C5" s="372" t="s">
        <v>81</v>
      </c>
      <c r="D5" s="372"/>
      <c r="E5" s="372"/>
      <c r="F5" s="372"/>
      <c r="G5" s="372"/>
      <c r="H5" s="372"/>
      <c r="I5" s="372"/>
      <c r="J5" s="372"/>
      <c r="K5" s="372"/>
      <c r="L5" s="372"/>
      <c r="M5" s="372"/>
      <c r="N5" s="372"/>
      <c r="O5" s="372"/>
      <c r="P5" s="372"/>
    </row>
    <row r="6" spans="1:16" s="4" customFormat="1" x14ac:dyDescent="0.2">
      <c r="A6" s="21" t="s">
        <v>2</v>
      </c>
      <c r="B6" s="21"/>
      <c r="C6" s="372" t="s">
        <v>81</v>
      </c>
      <c r="D6" s="372"/>
      <c r="E6" s="372"/>
      <c r="F6" s="372"/>
      <c r="G6" s="372"/>
      <c r="H6" s="372"/>
      <c r="I6" s="372"/>
      <c r="J6" s="372"/>
      <c r="K6" s="372"/>
      <c r="L6" s="372"/>
      <c r="M6" s="372"/>
      <c r="N6" s="372"/>
      <c r="O6" s="372"/>
      <c r="P6" s="372"/>
    </row>
    <row r="7" spans="1:16" s="4" customFormat="1" x14ac:dyDescent="0.2">
      <c r="A7" s="21" t="s">
        <v>3</v>
      </c>
      <c r="B7" s="21"/>
      <c r="C7" s="372" t="s">
        <v>496</v>
      </c>
      <c r="D7" s="372"/>
      <c r="E7" s="372"/>
      <c r="F7" s="372"/>
      <c r="G7" s="372"/>
      <c r="H7" s="372"/>
      <c r="I7" s="372"/>
      <c r="J7" s="372"/>
      <c r="K7" s="372"/>
      <c r="L7" s="372"/>
      <c r="M7" s="372"/>
      <c r="N7" s="372"/>
      <c r="O7" s="372"/>
      <c r="P7" s="372"/>
    </row>
    <row r="8" spans="1:16" s="4" customFormat="1" x14ac:dyDescent="0.2">
      <c r="A8" s="21"/>
      <c r="B8" s="21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</row>
    <row r="9" spans="1:16" s="2" customFormat="1" x14ac:dyDescent="0.2">
      <c r="A9" s="373"/>
      <c r="B9" s="373"/>
      <c r="C9" s="373"/>
      <c r="D9" s="373"/>
      <c r="E9" s="373"/>
      <c r="F9" s="373"/>
      <c r="G9" s="21"/>
      <c r="H9" s="21"/>
      <c r="I9" s="23"/>
      <c r="J9" s="23"/>
      <c r="K9" s="23"/>
      <c r="L9" s="24"/>
      <c r="M9" s="374">
        <f>P39</f>
        <v>0</v>
      </c>
      <c r="N9" s="374"/>
      <c r="O9" s="374"/>
      <c r="P9" s="374"/>
    </row>
    <row r="10" spans="1:16" s="2" customFormat="1" x14ac:dyDescent="0.2">
      <c r="A10" s="25"/>
      <c r="B10" s="25"/>
      <c r="C10" s="26"/>
      <c r="D10" s="27"/>
      <c r="E10" s="28"/>
      <c r="F10" s="27"/>
      <c r="G10" s="27"/>
      <c r="H10" s="23"/>
      <c r="I10" s="23"/>
      <c r="J10" s="23"/>
      <c r="K10" s="23"/>
      <c r="L10" s="23"/>
      <c r="M10" s="29"/>
      <c r="N10" s="21"/>
      <c r="O10" s="21"/>
      <c r="P10" s="21"/>
    </row>
    <row r="11" spans="1:16" s="2" customFormat="1" x14ac:dyDescent="0.2">
      <c r="A11" s="25"/>
      <c r="B11" s="25"/>
      <c r="C11" s="26"/>
      <c r="D11" s="27"/>
      <c r="E11" s="28"/>
      <c r="F11" s="27"/>
      <c r="G11" s="27"/>
      <c r="H11" s="23"/>
      <c r="I11" s="23"/>
      <c r="J11" s="23"/>
      <c r="K11" s="23"/>
      <c r="L11" s="30"/>
      <c r="M11" s="378"/>
      <c r="N11" s="378"/>
      <c r="O11" s="378"/>
      <c r="P11" s="378"/>
    </row>
    <row r="12" spans="1:16" s="2" customFormat="1" x14ac:dyDescent="0.2">
      <c r="A12" s="24"/>
      <c r="B12" s="24"/>
      <c r="C12" s="24"/>
      <c r="D12" s="27"/>
      <c r="E12" s="27"/>
      <c r="F12" s="23"/>
      <c r="G12" s="23"/>
      <c r="H12" s="23"/>
      <c r="I12" s="23"/>
      <c r="J12" s="23"/>
      <c r="K12" s="23"/>
      <c r="L12" s="23"/>
      <c r="M12" s="30"/>
      <c r="N12" s="29"/>
      <c r="O12" s="21"/>
      <c r="P12" s="21"/>
    </row>
    <row r="13" spans="1:16" x14ac:dyDescent="0.2">
      <c r="A13" s="383" t="s">
        <v>4</v>
      </c>
      <c r="B13" s="383" t="s">
        <v>5</v>
      </c>
      <c r="C13" s="383" t="s">
        <v>6</v>
      </c>
      <c r="D13" s="383" t="s">
        <v>7</v>
      </c>
      <c r="E13" s="383" t="s">
        <v>8</v>
      </c>
      <c r="F13" s="382" t="s">
        <v>9</v>
      </c>
      <c r="G13" s="382"/>
      <c r="H13" s="382"/>
      <c r="I13" s="382"/>
      <c r="J13" s="382"/>
      <c r="K13" s="382"/>
      <c r="L13" s="382" t="s">
        <v>10</v>
      </c>
      <c r="M13" s="382"/>
      <c r="N13" s="382"/>
      <c r="O13" s="382"/>
      <c r="P13" s="382"/>
    </row>
    <row r="14" spans="1:16" ht="51" x14ac:dyDescent="0.2">
      <c r="A14" s="383"/>
      <c r="B14" s="383"/>
      <c r="C14" s="383"/>
      <c r="D14" s="383"/>
      <c r="E14" s="383"/>
      <c r="F14" s="31" t="s">
        <v>11</v>
      </c>
      <c r="G14" s="31" t="s">
        <v>12</v>
      </c>
      <c r="H14" s="31" t="s">
        <v>13</v>
      </c>
      <c r="I14" s="31" t="s">
        <v>362</v>
      </c>
      <c r="J14" s="31" t="s">
        <v>14</v>
      </c>
      <c r="K14" s="31" t="s">
        <v>15</v>
      </c>
      <c r="L14" s="31" t="s">
        <v>16</v>
      </c>
      <c r="M14" s="31" t="s">
        <v>13</v>
      </c>
      <c r="N14" s="31" t="s">
        <v>362</v>
      </c>
      <c r="O14" s="31" t="s">
        <v>14</v>
      </c>
      <c r="P14" s="31" t="s">
        <v>17</v>
      </c>
    </row>
    <row r="15" spans="1:16" ht="13.5" thickBot="1" x14ac:dyDescent="0.25">
      <c r="A15" s="32">
        <v>1</v>
      </c>
      <c r="B15" s="32"/>
      <c r="C15" s="32">
        <v>3</v>
      </c>
      <c r="D15" s="33">
        <v>4</v>
      </c>
      <c r="E15" s="32">
        <v>5</v>
      </c>
      <c r="F15" s="33">
        <v>6</v>
      </c>
      <c r="G15" s="32">
        <v>7</v>
      </c>
      <c r="H15" s="32">
        <v>8</v>
      </c>
      <c r="I15" s="33">
        <v>9</v>
      </c>
      <c r="J15" s="33">
        <v>10</v>
      </c>
      <c r="K15" s="32">
        <v>11</v>
      </c>
      <c r="L15" s="32">
        <v>12</v>
      </c>
      <c r="M15" s="32">
        <v>13</v>
      </c>
      <c r="N15" s="33">
        <v>14</v>
      </c>
      <c r="O15" s="33">
        <v>15</v>
      </c>
      <c r="P15" s="33">
        <v>16</v>
      </c>
    </row>
    <row r="16" spans="1:16" ht="13.5" thickTop="1" x14ac:dyDescent="0.2">
      <c r="A16" s="44"/>
      <c r="B16" s="47"/>
      <c r="C16" s="11" t="s">
        <v>406</v>
      </c>
      <c r="D16" s="46"/>
      <c r="E16" s="8"/>
      <c r="F16" s="13"/>
      <c r="G16" s="13"/>
      <c r="H16" s="14"/>
      <c r="I16" s="13"/>
      <c r="J16" s="13"/>
      <c r="K16" s="13"/>
      <c r="L16" s="13"/>
      <c r="M16" s="13"/>
      <c r="N16" s="13"/>
      <c r="O16" s="13"/>
      <c r="P16" s="13"/>
    </row>
    <row r="17" spans="1:16" ht="38.25" x14ac:dyDescent="0.2">
      <c r="A17" s="37">
        <v>1</v>
      </c>
      <c r="B17" s="38" t="s">
        <v>19</v>
      </c>
      <c r="C17" s="147" t="s">
        <v>155</v>
      </c>
      <c r="D17" s="15" t="s">
        <v>35</v>
      </c>
      <c r="E17" s="41">
        <v>27</v>
      </c>
      <c r="F17" s="42"/>
      <c r="G17" s="42"/>
      <c r="H17" s="42"/>
      <c r="I17" s="42"/>
      <c r="J17" s="42"/>
      <c r="K17" s="42"/>
      <c r="L17" s="42"/>
      <c r="M17" s="42"/>
      <c r="N17" s="42"/>
      <c r="O17" s="42"/>
      <c r="P17" s="42"/>
    </row>
    <row r="18" spans="1:16" ht="63.75" x14ac:dyDescent="0.2">
      <c r="A18" s="37">
        <v>2</v>
      </c>
      <c r="B18" s="38" t="s">
        <v>19</v>
      </c>
      <c r="C18" s="52" t="s">
        <v>156</v>
      </c>
      <c r="D18" s="40" t="s">
        <v>21</v>
      </c>
      <c r="E18" s="41">
        <v>27</v>
      </c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42"/>
    </row>
    <row r="19" spans="1:16" ht="51" x14ac:dyDescent="0.2">
      <c r="A19" s="217">
        <v>3</v>
      </c>
      <c r="B19" s="218" t="s">
        <v>19</v>
      </c>
      <c r="C19" s="258" t="s">
        <v>333</v>
      </c>
      <c r="D19" s="220" t="s">
        <v>316</v>
      </c>
      <c r="E19" s="221">
        <v>3.5</v>
      </c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</row>
    <row r="20" spans="1:16" ht="51" x14ac:dyDescent="0.2">
      <c r="A20" s="217"/>
      <c r="B20" s="218"/>
      <c r="C20" s="259" t="s">
        <v>65</v>
      </c>
      <c r="D20" s="220" t="s">
        <v>22</v>
      </c>
      <c r="E20" s="251">
        <v>1</v>
      </c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</row>
    <row r="21" spans="1:16" ht="38.25" x14ac:dyDescent="0.2">
      <c r="A21" s="217"/>
      <c r="B21" s="218"/>
      <c r="C21" s="259" t="s">
        <v>64</v>
      </c>
      <c r="D21" s="220" t="s">
        <v>22</v>
      </c>
      <c r="E21" s="251">
        <v>3</v>
      </c>
      <c r="F21" s="42"/>
      <c r="G21" s="42"/>
      <c r="H21" s="42"/>
      <c r="I21" s="42"/>
      <c r="J21" s="42"/>
      <c r="K21" s="42"/>
      <c r="L21" s="42"/>
      <c r="M21" s="42"/>
      <c r="N21" s="42"/>
      <c r="O21" s="42"/>
      <c r="P21" s="42"/>
    </row>
    <row r="22" spans="1:16" x14ac:dyDescent="0.2">
      <c r="A22" s="37">
        <v>4</v>
      </c>
      <c r="B22" s="218" t="s">
        <v>19</v>
      </c>
      <c r="C22" s="52" t="s">
        <v>407</v>
      </c>
      <c r="D22" s="40" t="s">
        <v>22</v>
      </c>
      <c r="E22" s="41">
        <v>1</v>
      </c>
      <c r="F22" s="42"/>
      <c r="G22" s="42"/>
      <c r="H22" s="42"/>
      <c r="I22" s="42"/>
      <c r="J22" s="42"/>
      <c r="K22" s="42"/>
      <c r="L22" s="42"/>
      <c r="M22" s="42"/>
      <c r="N22" s="42"/>
      <c r="O22" s="42"/>
      <c r="P22" s="42"/>
    </row>
    <row r="23" spans="1:16" x14ac:dyDescent="0.2">
      <c r="A23" s="37">
        <v>5</v>
      </c>
      <c r="B23" s="218" t="s">
        <v>19</v>
      </c>
      <c r="C23" s="52" t="s">
        <v>408</v>
      </c>
      <c r="D23" s="40" t="s">
        <v>181</v>
      </c>
      <c r="E23" s="41">
        <v>1</v>
      </c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</row>
    <row r="24" spans="1:16" x14ac:dyDescent="0.2">
      <c r="A24" s="37"/>
      <c r="B24" s="38"/>
      <c r="C24" s="52"/>
      <c r="D24" s="40"/>
      <c r="E24" s="41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</row>
    <row r="25" spans="1:16" x14ac:dyDescent="0.2">
      <c r="A25" s="37"/>
      <c r="B25" s="38"/>
      <c r="C25" s="52"/>
      <c r="D25" s="40"/>
      <c r="E25" s="49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</row>
    <row r="26" spans="1:16" x14ac:dyDescent="0.2">
      <c r="A26" s="44"/>
      <c r="B26" s="47"/>
      <c r="C26" s="11" t="s">
        <v>49</v>
      </c>
      <c r="D26" s="46"/>
      <c r="E26" s="8"/>
      <c r="F26" s="13"/>
      <c r="G26" s="13"/>
      <c r="H26" s="14"/>
      <c r="I26" s="13"/>
      <c r="J26" s="13"/>
      <c r="K26" s="13"/>
      <c r="L26" s="13"/>
      <c r="M26" s="13"/>
      <c r="N26" s="13"/>
      <c r="O26" s="13"/>
      <c r="P26" s="13"/>
    </row>
    <row r="27" spans="1:16" x14ac:dyDescent="0.2">
      <c r="A27" s="37"/>
      <c r="B27" s="38"/>
      <c r="C27" s="52"/>
      <c r="D27" s="40"/>
      <c r="E27" s="41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</row>
    <row r="28" spans="1:16" ht="25.5" x14ac:dyDescent="0.2">
      <c r="A28" s="37">
        <v>6</v>
      </c>
      <c r="B28" s="38" t="s">
        <v>19</v>
      </c>
      <c r="C28" s="147" t="s">
        <v>405</v>
      </c>
      <c r="D28" s="150" t="s">
        <v>27</v>
      </c>
      <c r="E28" s="50">
        <v>1</v>
      </c>
      <c r="F28" s="42"/>
      <c r="G28" s="42"/>
      <c r="H28" s="42"/>
      <c r="I28" s="42"/>
      <c r="J28" s="42"/>
      <c r="K28" s="42"/>
      <c r="L28" s="42"/>
      <c r="M28" s="42"/>
      <c r="N28" s="42"/>
      <c r="O28" s="42"/>
      <c r="P28" s="42"/>
    </row>
    <row r="29" spans="1:16" x14ac:dyDescent="0.2">
      <c r="A29" s="47"/>
      <c r="B29" s="47"/>
      <c r="C29" s="7"/>
      <c r="D29" s="8"/>
      <c r="E29" s="8"/>
      <c r="F29" s="9"/>
      <c r="G29" s="9"/>
      <c r="H29" s="10"/>
      <c r="I29" s="9"/>
      <c r="J29" s="9"/>
      <c r="K29" s="9"/>
      <c r="L29" s="9"/>
      <c r="M29" s="9"/>
      <c r="N29" s="9"/>
      <c r="O29" s="9"/>
      <c r="P29" s="9"/>
    </row>
    <row r="30" spans="1:16" s="17" customFormat="1" x14ac:dyDescent="0.2">
      <c r="A30" s="379" t="s">
        <v>85</v>
      </c>
      <c r="B30" s="379"/>
      <c r="C30" s="379"/>
      <c r="D30" s="379"/>
      <c r="E30" s="379"/>
      <c r="F30" s="379"/>
      <c r="G30" s="379"/>
      <c r="H30" s="379"/>
      <c r="I30" s="379"/>
      <c r="J30" s="379"/>
      <c r="K30" s="73"/>
      <c r="L30" s="181">
        <f>SUM(L16:L29)</f>
        <v>0</v>
      </c>
      <c r="M30" s="181">
        <f>SUM(M16:M29)</f>
        <v>0</v>
      </c>
      <c r="N30" s="181">
        <f>SUM(N16:N29)</f>
        <v>0</v>
      </c>
      <c r="O30" s="181">
        <f>SUM(O16:O29)</f>
        <v>0</v>
      </c>
      <c r="P30" s="181">
        <f>SUM(P16:P29)</f>
        <v>0</v>
      </c>
    </row>
    <row r="31" spans="1:16" s="17" customFormat="1" x14ac:dyDescent="0.2">
      <c r="A31" s="380" t="s">
        <v>53</v>
      </c>
      <c r="B31" s="380"/>
      <c r="C31" s="380"/>
      <c r="D31" s="380"/>
      <c r="E31" s="380"/>
      <c r="F31" s="380"/>
      <c r="G31" s="380"/>
      <c r="H31" s="380"/>
      <c r="I31" s="380"/>
      <c r="J31" s="380"/>
      <c r="K31" s="264">
        <v>0.12</v>
      </c>
      <c r="L31" s="182"/>
      <c r="M31" s="182">
        <f>ROUND(M30*K31,2)</f>
        <v>0</v>
      </c>
      <c r="N31" s="182">
        <f>ROUND(N30*K31,2)</f>
        <v>0</v>
      </c>
      <c r="O31" s="182">
        <f>ROUND(O30*K31,2)</f>
        <v>0</v>
      </c>
      <c r="P31" s="182">
        <f>ROUND(P30*K31,2)</f>
        <v>0</v>
      </c>
    </row>
    <row r="32" spans="1:16" s="17" customFormat="1" x14ac:dyDescent="0.2">
      <c r="A32" s="381" t="s">
        <v>54</v>
      </c>
      <c r="B32" s="381"/>
      <c r="C32" s="381"/>
      <c r="D32" s="381"/>
      <c r="E32" s="381"/>
      <c r="F32" s="381"/>
      <c r="G32" s="381"/>
      <c r="H32" s="381"/>
      <c r="I32" s="381"/>
      <c r="J32" s="381"/>
      <c r="K32" s="265"/>
      <c r="L32" s="182"/>
      <c r="M32" s="182"/>
      <c r="N32" s="182"/>
      <c r="O32" s="182"/>
      <c r="P32" s="182">
        <f>ROUND(P31*9%,2)</f>
        <v>0</v>
      </c>
    </row>
    <row r="33" spans="1:16" s="17" customFormat="1" x14ac:dyDescent="0.2">
      <c r="A33" s="380" t="s">
        <v>55</v>
      </c>
      <c r="B33" s="380"/>
      <c r="C33" s="380"/>
      <c r="D33" s="380"/>
      <c r="E33" s="380"/>
      <c r="F33" s="380"/>
      <c r="G33" s="380"/>
      <c r="H33" s="380"/>
      <c r="I33" s="380"/>
      <c r="J33" s="380"/>
      <c r="K33" s="264">
        <v>0.06</v>
      </c>
      <c r="L33" s="182"/>
      <c r="M33" s="182">
        <f>ROUND(M30*K33,2)</f>
        <v>0</v>
      </c>
      <c r="N33" s="182">
        <f>ROUND(N30*K33,2)</f>
        <v>0</v>
      </c>
      <c r="O33" s="182">
        <f>ROUND(O30*K33,2)</f>
        <v>0</v>
      </c>
      <c r="P33" s="182">
        <f>ROUND(P30*K33,2)</f>
        <v>0</v>
      </c>
    </row>
    <row r="34" spans="1:16" s="17" customFormat="1" x14ac:dyDescent="0.2">
      <c r="A34" s="385" t="s">
        <v>56</v>
      </c>
      <c r="B34" s="385"/>
      <c r="C34" s="385"/>
      <c r="D34" s="385"/>
      <c r="E34" s="385"/>
      <c r="F34" s="385"/>
      <c r="G34" s="385"/>
      <c r="H34" s="385"/>
      <c r="I34" s="385"/>
      <c r="J34" s="385"/>
      <c r="K34" s="56"/>
      <c r="L34" s="183"/>
      <c r="M34" s="183">
        <f>M30+M31+M33</f>
        <v>0</v>
      </c>
      <c r="N34" s="183">
        <f>N30+N31+N33</f>
        <v>0</v>
      </c>
      <c r="O34" s="183">
        <f>O30+O31+O33</f>
        <v>0</v>
      </c>
      <c r="P34" s="183">
        <f>P30+P31+P33</f>
        <v>0</v>
      </c>
    </row>
    <row r="35" spans="1:16" s="17" customFormat="1" x14ac:dyDescent="0.2">
      <c r="A35" s="380" t="s">
        <v>57</v>
      </c>
      <c r="B35" s="380"/>
      <c r="C35" s="380"/>
      <c r="D35" s="380"/>
      <c r="E35" s="380"/>
      <c r="F35" s="380"/>
      <c r="G35" s="380"/>
      <c r="H35" s="380"/>
      <c r="I35" s="380"/>
      <c r="J35" s="380"/>
      <c r="K35" s="54">
        <v>0.21</v>
      </c>
      <c r="L35" s="182"/>
      <c r="M35" s="182">
        <f>ROUND(M34*K35,2)</f>
        <v>0</v>
      </c>
      <c r="N35" s="182">
        <f>ROUND(N34*K35,2)</f>
        <v>0</v>
      </c>
      <c r="O35" s="182">
        <f>ROUND(O34*K35,2)</f>
        <v>0</v>
      </c>
      <c r="P35" s="182">
        <f>ROUND(P34*K35,2)</f>
        <v>0</v>
      </c>
    </row>
    <row r="36" spans="1:16" s="17" customFormat="1" x14ac:dyDescent="0.2">
      <c r="A36" s="385" t="s">
        <v>58</v>
      </c>
      <c r="B36" s="385"/>
      <c r="C36" s="385"/>
      <c r="D36" s="385"/>
      <c r="E36" s="385"/>
      <c r="F36" s="385"/>
      <c r="G36" s="385"/>
      <c r="H36" s="385"/>
      <c r="I36" s="385"/>
      <c r="J36" s="385"/>
      <c r="K36" s="56"/>
      <c r="L36" s="183"/>
      <c r="M36" s="183">
        <f>M34+M35</f>
        <v>0</v>
      </c>
      <c r="N36" s="183">
        <f>N34+N35</f>
        <v>0</v>
      </c>
      <c r="O36" s="183">
        <f>O34+O35</f>
        <v>0</v>
      </c>
      <c r="P36" s="183">
        <f>P34+P35</f>
        <v>0</v>
      </c>
    </row>
    <row r="37" spans="1:16" s="17" customFormat="1" x14ac:dyDescent="0.2">
      <c r="A37" s="57"/>
      <c r="B37" s="57"/>
      <c r="C37" s="57"/>
      <c r="D37" s="57"/>
      <c r="E37" s="57"/>
      <c r="F37" s="57"/>
      <c r="G37" s="57"/>
      <c r="H37" s="57"/>
      <c r="I37" s="57"/>
      <c r="J37" s="57"/>
      <c r="K37" s="58"/>
      <c r="L37" s="59"/>
      <c r="M37" s="59"/>
      <c r="N37" s="59"/>
      <c r="O37" s="59"/>
      <c r="P37" s="59"/>
    </row>
    <row r="38" spans="1:16" s="17" customFormat="1" x14ac:dyDescent="0.2">
      <c r="A38" s="141"/>
      <c r="B38" s="142"/>
      <c r="C38" s="142"/>
      <c r="D38" s="63"/>
      <c r="E38" s="142"/>
      <c r="F38" s="63"/>
      <c r="G38" s="63"/>
      <c r="H38" s="63"/>
      <c r="I38" s="63"/>
      <c r="J38" s="63"/>
      <c r="K38" s="63"/>
      <c r="L38" s="63"/>
      <c r="M38" s="63"/>
      <c r="N38" s="142"/>
      <c r="O38" s="142"/>
      <c r="P38" s="142"/>
    </row>
    <row r="39" spans="1:16" s="17" customFormat="1" x14ac:dyDescent="0.2">
      <c r="A39" s="142"/>
      <c r="B39" s="142"/>
      <c r="C39" s="142"/>
      <c r="D39" s="63"/>
      <c r="E39" s="142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</row>
    <row r="40" spans="1:16" s="17" customFormat="1" x14ac:dyDescent="0.2">
      <c r="A40" s="24" t="s">
        <v>60</v>
      </c>
      <c r="B40" s="386"/>
      <c r="C40" s="386"/>
      <c r="D40" s="63"/>
      <c r="E40" s="142"/>
      <c r="F40" s="63"/>
      <c r="G40" s="63"/>
      <c r="H40" s="24" t="s">
        <v>61</v>
      </c>
      <c r="I40" s="387"/>
      <c r="J40" s="387"/>
      <c r="K40" s="387"/>
      <c r="L40" s="387"/>
      <c r="M40" s="387"/>
      <c r="N40" s="387"/>
      <c r="O40" s="63"/>
      <c r="P40" s="63"/>
    </row>
    <row r="41" spans="1:16" s="17" customFormat="1" x14ac:dyDescent="0.2">
      <c r="A41" s="142"/>
      <c r="B41" s="384" t="s">
        <v>62</v>
      </c>
      <c r="C41" s="384"/>
      <c r="D41" s="63"/>
      <c r="E41" s="142"/>
      <c r="F41" s="63"/>
      <c r="G41" s="63"/>
      <c r="H41" s="142"/>
      <c r="I41" s="384" t="s">
        <v>62</v>
      </c>
      <c r="J41" s="384"/>
      <c r="K41" s="384"/>
      <c r="L41" s="384"/>
      <c r="M41" s="384"/>
      <c r="N41" s="384"/>
      <c r="O41" s="63"/>
      <c r="P41" s="63"/>
    </row>
    <row r="42" spans="1:16" s="17" customFormat="1" x14ac:dyDescent="0.2">
      <c r="A42" s="142"/>
      <c r="B42" s="142"/>
      <c r="C42" s="142"/>
      <c r="D42" s="63"/>
      <c r="E42" s="142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</row>
    <row r="43" spans="1:16" s="17" customFormat="1" x14ac:dyDescent="0.2">
      <c r="A43" s="142"/>
      <c r="B43" s="142"/>
      <c r="C43" s="142"/>
      <c r="D43" s="63"/>
      <c r="E43" s="142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</row>
    <row r="44" spans="1:16" s="17" customFormat="1" x14ac:dyDescent="0.2">
      <c r="A44" s="143"/>
      <c r="B44" s="143"/>
      <c r="C44" s="144"/>
      <c r="D44" s="145"/>
      <c r="E44" s="146"/>
      <c r="F44" s="143"/>
      <c r="G44" s="146"/>
      <c r="H44" s="70"/>
      <c r="I44" s="70"/>
      <c r="J44" s="70"/>
      <c r="K44" s="70"/>
      <c r="L44" s="70"/>
      <c r="M44" s="70"/>
      <c r="N44" s="70"/>
      <c r="O44" s="70"/>
      <c r="P44" s="70"/>
    </row>
    <row r="45" spans="1:16" s="17" customFormat="1" x14ac:dyDescent="0.2">
      <c r="A45" s="143"/>
      <c r="B45" s="143"/>
      <c r="C45" s="144"/>
      <c r="D45" s="145"/>
      <c r="E45" s="146"/>
      <c r="F45" s="143"/>
      <c r="G45" s="146"/>
      <c r="H45" s="70"/>
      <c r="I45" s="70"/>
      <c r="J45" s="70"/>
      <c r="K45" s="70"/>
      <c r="L45" s="70"/>
      <c r="M45" s="70"/>
      <c r="N45" s="70"/>
      <c r="O45" s="70"/>
      <c r="P45" s="70"/>
    </row>
    <row r="46" spans="1:16" s="17" customFormat="1" x14ac:dyDescent="0.2">
      <c r="A46" s="143"/>
      <c r="B46" s="143"/>
      <c r="C46" s="144"/>
      <c r="D46" s="145"/>
      <c r="E46" s="146"/>
      <c r="F46" s="143"/>
      <c r="G46" s="146"/>
      <c r="H46" s="70"/>
      <c r="I46" s="70"/>
      <c r="J46" s="70"/>
      <c r="K46" s="70"/>
      <c r="L46" s="70"/>
      <c r="M46" s="70"/>
      <c r="N46" s="70"/>
      <c r="O46" s="70"/>
      <c r="P46" s="70"/>
    </row>
    <row r="47" spans="1:16" s="17" customFormat="1" x14ac:dyDescent="0.2">
      <c r="A47" s="143"/>
      <c r="B47" s="143"/>
      <c r="C47" s="144"/>
      <c r="D47" s="145"/>
      <c r="E47" s="146"/>
      <c r="F47" s="143"/>
      <c r="G47" s="146"/>
      <c r="H47" s="70"/>
      <c r="I47" s="70"/>
      <c r="J47" s="70"/>
      <c r="K47" s="70"/>
      <c r="L47" s="70"/>
      <c r="M47" s="70"/>
      <c r="N47" s="70"/>
      <c r="O47" s="70"/>
      <c r="P47" s="70"/>
    </row>
    <row r="48" spans="1:16" s="17" customFormat="1" x14ac:dyDescent="0.2">
      <c r="A48" s="143"/>
      <c r="B48" s="143"/>
      <c r="C48" s="144"/>
      <c r="D48" s="145"/>
      <c r="E48" s="146"/>
      <c r="F48" s="143"/>
      <c r="G48" s="146"/>
      <c r="H48" s="70"/>
      <c r="I48" s="70"/>
      <c r="J48" s="70"/>
      <c r="K48" s="70"/>
      <c r="L48" s="70"/>
      <c r="M48" s="70"/>
      <c r="N48" s="70"/>
      <c r="O48" s="70"/>
      <c r="P48" s="70"/>
    </row>
    <row r="49" spans="1:16" s="17" customFormat="1" x14ac:dyDescent="0.2">
      <c r="A49" s="143"/>
      <c r="B49" s="143"/>
      <c r="C49" s="144"/>
      <c r="D49" s="145"/>
      <c r="E49" s="146"/>
      <c r="F49" s="143"/>
      <c r="G49" s="146"/>
      <c r="H49" s="70"/>
      <c r="I49" s="70"/>
      <c r="J49" s="70"/>
      <c r="K49" s="70"/>
      <c r="L49" s="70"/>
      <c r="M49" s="70"/>
      <c r="N49" s="70"/>
      <c r="O49" s="70"/>
      <c r="P49" s="70"/>
    </row>
    <row r="50" spans="1:16" s="149" customFormat="1" x14ac:dyDescent="0.2">
      <c r="A50" s="143"/>
      <c r="B50" s="143"/>
      <c r="C50" s="144"/>
      <c r="D50" s="145"/>
      <c r="E50" s="146"/>
      <c r="F50" s="143"/>
      <c r="G50" s="146"/>
      <c r="H50" s="70"/>
      <c r="I50" s="70"/>
      <c r="J50" s="70"/>
      <c r="K50" s="70"/>
      <c r="L50" s="70"/>
      <c r="M50" s="70"/>
      <c r="N50" s="70"/>
      <c r="O50" s="70"/>
      <c r="P50" s="70"/>
    </row>
    <row r="51" spans="1:16" s="149" customFormat="1" x14ac:dyDescent="0.2">
      <c r="A51" s="143"/>
      <c r="B51" s="143"/>
      <c r="C51" s="144"/>
      <c r="D51" s="145"/>
      <c r="E51" s="146"/>
      <c r="F51" s="143"/>
      <c r="G51" s="146"/>
      <c r="H51" s="70"/>
      <c r="I51" s="70"/>
      <c r="J51" s="70"/>
      <c r="K51" s="70"/>
      <c r="L51" s="70"/>
      <c r="M51" s="70"/>
      <c r="N51" s="70"/>
      <c r="O51" s="70"/>
      <c r="P51" s="70"/>
    </row>
    <row r="52" spans="1:16" s="17" customFormat="1" x14ac:dyDescent="0.2">
      <c r="A52" s="143"/>
      <c r="B52" s="143"/>
      <c r="C52" s="144"/>
      <c r="D52" s="145"/>
      <c r="E52" s="146"/>
      <c r="F52" s="143"/>
      <c r="G52" s="146"/>
      <c r="H52" s="70"/>
      <c r="I52" s="70"/>
      <c r="J52" s="70"/>
      <c r="K52" s="70"/>
      <c r="L52" s="70"/>
      <c r="M52" s="70"/>
      <c r="N52" s="70"/>
      <c r="O52" s="70"/>
      <c r="P52" s="70"/>
    </row>
    <row r="53" spans="1:16" s="149" customFormat="1" x14ac:dyDescent="0.2">
      <c r="A53" s="142"/>
      <c r="B53" s="142"/>
      <c r="C53" s="142"/>
      <c r="D53" s="63"/>
      <c r="E53" s="142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</row>
  </sheetData>
  <mergeCells count="27">
    <mergeCell ref="C7:P7"/>
    <mergeCell ref="B40:C40"/>
    <mergeCell ref="I40:N40"/>
    <mergeCell ref="B41:C41"/>
    <mergeCell ref="I41:N41"/>
    <mergeCell ref="A34:J34"/>
    <mergeCell ref="A9:F9"/>
    <mergeCell ref="M9:P9"/>
    <mergeCell ref="M11:P11"/>
    <mergeCell ref="A13:A14"/>
    <mergeCell ref="B13:B14"/>
    <mergeCell ref="C13:C14"/>
    <mergeCell ref="D13:D14"/>
    <mergeCell ref="E13:E14"/>
    <mergeCell ref="F13:K13"/>
    <mergeCell ref="A35:J35"/>
    <mergeCell ref="A1:P1"/>
    <mergeCell ref="A3:P3"/>
    <mergeCell ref="A4:P4"/>
    <mergeCell ref="C5:P5"/>
    <mergeCell ref="C6:P6"/>
    <mergeCell ref="A36:J36"/>
    <mergeCell ref="L13:P13"/>
    <mergeCell ref="A30:J30"/>
    <mergeCell ref="A31:J31"/>
    <mergeCell ref="A32:J32"/>
    <mergeCell ref="A33:J33"/>
  </mergeCells>
  <pageMargins left="0.31496062992125984" right="0.31496062992125984" top="1.0236220472440944" bottom="0.43307086614173229" header="0.51181102362204722" footer="0.15748031496062992"/>
  <pageSetup paperSize="9" scale="53" fitToHeight="0" orientation="landscape" blackAndWhite="1" horizontalDpi="4294967292" verticalDpi="360" r:id="rId1"/>
  <headerFooter alignWithMargins="0">
    <oddFooter>&amp;R&amp;8&amp;P. lapa no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P52"/>
  <sheetViews>
    <sheetView zoomScaleNormal="100" workbookViewId="0">
      <selection activeCell="I28" sqref="I28"/>
    </sheetView>
  </sheetViews>
  <sheetFormatPr defaultColWidth="9.140625" defaultRowHeight="12.75" x14ac:dyDescent="0.2"/>
  <cols>
    <col min="1" max="2" width="8.7109375" style="143" customWidth="1"/>
    <col min="3" max="3" width="35.7109375" style="144" customWidth="1"/>
    <col min="4" max="4" width="9.7109375" style="145" customWidth="1"/>
    <col min="5" max="5" width="9.7109375" style="146" customWidth="1"/>
    <col min="6" max="6" width="8.7109375" style="143" customWidth="1"/>
    <col min="7" max="7" width="8.7109375" style="146" customWidth="1"/>
    <col min="8" max="11" width="8.7109375" style="70" customWidth="1"/>
    <col min="12" max="15" width="10.7109375" style="70" customWidth="1"/>
    <col min="16" max="16" width="12.7109375" style="70" customWidth="1"/>
    <col min="17" max="16384" width="9.140625" style="20"/>
  </cols>
  <sheetData>
    <row r="1" spans="1:16" s="1" customFormat="1" ht="13.15" customHeight="1" x14ac:dyDescent="0.2">
      <c r="A1" s="375" t="s">
        <v>171</v>
      </c>
      <c r="B1" s="375"/>
      <c r="C1" s="375"/>
      <c r="D1" s="375"/>
      <c r="E1" s="375"/>
      <c r="F1" s="375"/>
      <c r="G1" s="375"/>
      <c r="H1" s="375"/>
      <c r="I1" s="375"/>
      <c r="J1" s="375"/>
      <c r="K1" s="375"/>
      <c r="L1" s="375"/>
      <c r="M1" s="375"/>
      <c r="N1" s="375"/>
      <c r="O1" s="375"/>
      <c r="P1" s="375"/>
    </row>
    <row r="2" spans="1:16" s="1" customFormat="1" ht="13.15" customHeight="1" x14ac:dyDescent="0.2">
      <c r="A2" s="74"/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</row>
    <row r="3" spans="1:16" s="2" customFormat="1" ht="13.15" customHeight="1" x14ac:dyDescent="0.2">
      <c r="A3" s="376" t="s">
        <v>169</v>
      </c>
      <c r="B3" s="376"/>
      <c r="C3" s="376"/>
      <c r="D3" s="376"/>
      <c r="E3" s="376"/>
      <c r="F3" s="376"/>
      <c r="G3" s="376"/>
      <c r="H3" s="376"/>
      <c r="I3" s="376"/>
      <c r="J3" s="376"/>
      <c r="K3" s="376"/>
      <c r="L3" s="376"/>
      <c r="M3" s="376"/>
      <c r="N3" s="376"/>
      <c r="O3" s="376"/>
      <c r="P3" s="376"/>
    </row>
    <row r="4" spans="1:16" s="3" customFormat="1" ht="13.15" customHeight="1" x14ac:dyDescent="0.2">
      <c r="A4" s="377" t="s">
        <v>0</v>
      </c>
      <c r="B4" s="377"/>
      <c r="C4" s="377"/>
      <c r="D4" s="377"/>
      <c r="E4" s="377"/>
      <c r="F4" s="377"/>
      <c r="G4" s="377"/>
      <c r="H4" s="377"/>
      <c r="I4" s="377"/>
      <c r="J4" s="377"/>
      <c r="K4" s="377"/>
      <c r="L4" s="377"/>
      <c r="M4" s="377"/>
      <c r="N4" s="377"/>
      <c r="O4" s="377"/>
      <c r="P4" s="377"/>
    </row>
    <row r="5" spans="1:16" s="4" customFormat="1" x14ac:dyDescent="0.2">
      <c r="A5" s="21" t="s">
        <v>1</v>
      </c>
      <c r="B5" s="21"/>
      <c r="C5" s="372" t="s">
        <v>81</v>
      </c>
      <c r="D5" s="372"/>
      <c r="E5" s="372"/>
      <c r="F5" s="372"/>
      <c r="G5" s="372"/>
      <c r="H5" s="372"/>
      <c r="I5" s="372"/>
      <c r="J5" s="372"/>
      <c r="K5" s="372"/>
      <c r="L5" s="372"/>
      <c r="M5" s="372"/>
      <c r="N5" s="372"/>
      <c r="O5" s="372"/>
      <c r="P5" s="372"/>
    </row>
    <row r="6" spans="1:16" s="4" customFormat="1" x14ac:dyDescent="0.2">
      <c r="A6" s="21" t="s">
        <v>2</v>
      </c>
      <c r="B6" s="21"/>
      <c r="C6" s="372" t="s">
        <v>81</v>
      </c>
      <c r="D6" s="372"/>
      <c r="E6" s="372"/>
      <c r="F6" s="372"/>
      <c r="G6" s="372"/>
      <c r="H6" s="372"/>
      <c r="I6" s="372"/>
      <c r="J6" s="372"/>
      <c r="K6" s="372"/>
      <c r="L6" s="372"/>
      <c r="M6" s="372"/>
      <c r="N6" s="372"/>
      <c r="O6" s="372"/>
      <c r="P6" s="372"/>
    </row>
    <row r="7" spans="1:16" s="4" customFormat="1" x14ac:dyDescent="0.2">
      <c r="A7" s="21" t="s">
        <v>3</v>
      </c>
      <c r="B7" s="21"/>
      <c r="C7" s="372" t="s">
        <v>496</v>
      </c>
      <c r="D7" s="372"/>
      <c r="E7" s="372"/>
      <c r="F7" s="372"/>
      <c r="G7" s="372"/>
      <c r="H7" s="372"/>
      <c r="I7" s="372"/>
      <c r="J7" s="372"/>
      <c r="K7" s="372"/>
      <c r="L7" s="372"/>
      <c r="M7" s="372"/>
      <c r="N7" s="372"/>
      <c r="O7" s="372"/>
      <c r="P7" s="372"/>
    </row>
    <row r="8" spans="1:16" s="4" customFormat="1" x14ac:dyDescent="0.2">
      <c r="A8" s="21"/>
      <c r="B8" s="21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</row>
    <row r="9" spans="1:16" s="2" customFormat="1" x14ac:dyDescent="0.2">
      <c r="A9" s="373"/>
      <c r="B9" s="373"/>
      <c r="C9" s="373"/>
      <c r="D9" s="373"/>
      <c r="E9" s="373"/>
      <c r="F9" s="373"/>
      <c r="G9" s="21"/>
      <c r="H9" s="21"/>
      <c r="I9" s="23"/>
      <c r="J9" s="23"/>
      <c r="K9" s="23"/>
      <c r="L9" s="24"/>
      <c r="M9" s="374">
        <f>P35</f>
        <v>0</v>
      </c>
      <c r="N9" s="374"/>
      <c r="O9" s="374"/>
      <c r="P9" s="374"/>
    </row>
    <row r="10" spans="1:16" s="2" customFormat="1" x14ac:dyDescent="0.2">
      <c r="A10" s="25"/>
      <c r="B10" s="25"/>
      <c r="C10" s="26"/>
      <c r="D10" s="27"/>
      <c r="E10" s="28"/>
      <c r="F10" s="27"/>
      <c r="G10" s="27"/>
      <c r="H10" s="23"/>
      <c r="I10" s="23"/>
      <c r="J10" s="23"/>
      <c r="K10" s="23"/>
      <c r="L10" s="23"/>
      <c r="M10" s="29"/>
      <c r="N10" s="21"/>
      <c r="O10" s="21"/>
      <c r="P10" s="21"/>
    </row>
    <row r="11" spans="1:16" s="2" customFormat="1" x14ac:dyDescent="0.2">
      <c r="A11" s="25"/>
      <c r="B11" s="25"/>
      <c r="C11" s="26"/>
      <c r="D11" s="27"/>
      <c r="E11" s="28"/>
      <c r="F11" s="27"/>
      <c r="G11" s="27"/>
      <c r="H11" s="23"/>
      <c r="I11" s="23"/>
      <c r="J11" s="23"/>
      <c r="K11" s="23"/>
      <c r="L11" s="30"/>
      <c r="M11" s="378"/>
      <c r="N11" s="378"/>
      <c r="O11" s="378"/>
      <c r="P11" s="378"/>
    </row>
    <row r="12" spans="1:16" s="2" customFormat="1" x14ac:dyDescent="0.2">
      <c r="A12" s="24"/>
      <c r="B12" s="24"/>
      <c r="C12" s="24"/>
      <c r="D12" s="27"/>
      <c r="E12" s="27"/>
      <c r="F12" s="23"/>
      <c r="G12" s="23"/>
      <c r="H12" s="23"/>
      <c r="I12" s="23"/>
      <c r="J12" s="23"/>
      <c r="K12" s="23"/>
      <c r="L12" s="23"/>
      <c r="M12" s="30"/>
      <c r="N12" s="29"/>
      <c r="O12" s="21"/>
      <c r="P12" s="21"/>
    </row>
    <row r="13" spans="1:16" x14ac:dyDescent="0.2">
      <c r="A13" s="383" t="s">
        <v>4</v>
      </c>
      <c r="B13" s="383" t="s">
        <v>5</v>
      </c>
      <c r="C13" s="383" t="s">
        <v>6</v>
      </c>
      <c r="D13" s="383" t="s">
        <v>7</v>
      </c>
      <c r="E13" s="383" t="s">
        <v>8</v>
      </c>
      <c r="F13" s="382" t="s">
        <v>9</v>
      </c>
      <c r="G13" s="382"/>
      <c r="H13" s="382"/>
      <c r="I13" s="382"/>
      <c r="J13" s="382"/>
      <c r="K13" s="382"/>
      <c r="L13" s="382" t="s">
        <v>10</v>
      </c>
      <c r="M13" s="382"/>
      <c r="N13" s="382"/>
      <c r="O13" s="382"/>
      <c r="P13" s="382"/>
    </row>
    <row r="14" spans="1:16" ht="51" x14ac:dyDescent="0.2">
      <c r="A14" s="383"/>
      <c r="B14" s="383"/>
      <c r="C14" s="383"/>
      <c r="D14" s="383"/>
      <c r="E14" s="383"/>
      <c r="F14" s="31" t="s">
        <v>11</v>
      </c>
      <c r="G14" s="31" t="s">
        <v>12</v>
      </c>
      <c r="H14" s="31" t="s">
        <v>13</v>
      </c>
      <c r="I14" s="31" t="s">
        <v>362</v>
      </c>
      <c r="J14" s="31" t="s">
        <v>14</v>
      </c>
      <c r="K14" s="31" t="s">
        <v>15</v>
      </c>
      <c r="L14" s="31" t="s">
        <v>16</v>
      </c>
      <c r="M14" s="31" t="s">
        <v>13</v>
      </c>
      <c r="N14" s="31" t="s">
        <v>362</v>
      </c>
      <c r="O14" s="31" t="s">
        <v>14</v>
      </c>
      <c r="P14" s="31" t="s">
        <v>17</v>
      </c>
    </row>
    <row r="15" spans="1:16" ht="13.5" thickBot="1" x14ac:dyDescent="0.25">
      <c r="A15" s="32">
        <v>1</v>
      </c>
      <c r="B15" s="32"/>
      <c r="C15" s="32">
        <v>3</v>
      </c>
      <c r="D15" s="33">
        <v>4</v>
      </c>
      <c r="E15" s="32">
        <v>5</v>
      </c>
      <c r="F15" s="33">
        <v>6</v>
      </c>
      <c r="G15" s="32">
        <v>7</v>
      </c>
      <c r="H15" s="32">
        <v>8</v>
      </c>
      <c r="I15" s="33">
        <v>9</v>
      </c>
      <c r="J15" s="33">
        <v>10</v>
      </c>
      <c r="K15" s="32">
        <v>11</v>
      </c>
      <c r="L15" s="32">
        <v>12</v>
      </c>
      <c r="M15" s="32">
        <v>13</v>
      </c>
      <c r="N15" s="33">
        <v>14</v>
      </c>
      <c r="O15" s="33">
        <v>15</v>
      </c>
      <c r="P15" s="33">
        <v>16</v>
      </c>
    </row>
    <row r="16" spans="1:16" ht="13.5" thickTop="1" x14ac:dyDescent="0.2">
      <c r="A16" s="34"/>
      <c r="B16" s="35"/>
      <c r="C16" s="137" t="s">
        <v>18</v>
      </c>
      <c r="D16" s="138"/>
      <c r="E16" s="139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</row>
    <row r="17" spans="1:16" ht="25.5" x14ac:dyDescent="0.2">
      <c r="A17" s="37">
        <v>1</v>
      </c>
      <c r="B17" s="38" t="s">
        <v>19</v>
      </c>
      <c r="C17" s="39" t="s">
        <v>20</v>
      </c>
      <c r="D17" s="40" t="s">
        <v>27</v>
      </c>
      <c r="E17" s="41">
        <v>1</v>
      </c>
      <c r="F17" s="42"/>
      <c r="G17" s="42"/>
      <c r="H17" s="42"/>
      <c r="I17" s="42"/>
      <c r="J17" s="42"/>
      <c r="K17" s="42"/>
      <c r="L17" s="42"/>
      <c r="M17" s="42"/>
      <c r="N17" s="42"/>
      <c r="O17" s="42"/>
      <c r="P17" s="42"/>
    </row>
    <row r="18" spans="1:16" ht="25.5" x14ac:dyDescent="0.2">
      <c r="A18" s="37"/>
      <c r="B18" s="38"/>
      <c r="C18" s="43" t="s">
        <v>63</v>
      </c>
      <c r="D18" s="40" t="s">
        <v>22</v>
      </c>
      <c r="E18" s="41">
        <v>4</v>
      </c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42"/>
    </row>
    <row r="19" spans="1:16" ht="25.5" x14ac:dyDescent="0.2">
      <c r="A19" s="37"/>
      <c r="B19" s="38"/>
      <c r="C19" s="43" t="s">
        <v>23</v>
      </c>
      <c r="D19" s="40" t="s">
        <v>22</v>
      </c>
      <c r="E19" s="41">
        <v>2</v>
      </c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</row>
    <row r="20" spans="1:16" ht="38.25" x14ac:dyDescent="0.2">
      <c r="A20" s="37"/>
      <c r="B20" s="38"/>
      <c r="C20" s="43" t="s">
        <v>24</v>
      </c>
      <c r="D20" s="40" t="s">
        <v>25</v>
      </c>
      <c r="E20" s="41">
        <v>9</v>
      </c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</row>
    <row r="21" spans="1:16" x14ac:dyDescent="0.2">
      <c r="A21" s="44"/>
      <c r="B21" s="38"/>
      <c r="C21" s="39"/>
      <c r="D21" s="40"/>
      <c r="E21" s="45"/>
      <c r="F21" s="13"/>
      <c r="G21" s="42"/>
      <c r="H21" s="42"/>
      <c r="I21" s="42"/>
      <c r="J21" s="42"/>
      <c r="K21" s="42"/>
      <c r="L21" s="42"/>
      <c r="M21" s="42"/>
      <c r="N21" s="42"/>
      <c r="O21" s="42"/>
      <c r="P21" s="42"/>
    </row>
    <row r="22" spans="1:16" x14ac:dyDescent="0.2">
      <c r="A22" s="44"/>
      <c r="B22" s="47"/>
      <c r="C22" s="11" t="s">
        <v>36</v>
      </c>
      <c r="D22" s="46"/>
      <c r="E22" s="8"/>
      <c r="F22" s="13"/>
      <c r="G22" s="13"/>
      <c r="H22" s="14"/>
      <c r="I22" s="13"/>
      <c r="J22" s="13"/>
      <c r="K22" s="13"/>
      <c r="L22" s="13"/>
      <c r="M22" s="13"/>
      <c r="N22" s="13"/>
      <c r="O22" s="13"/>
      <c r="P22" s="13"/>
    </row>
    <row r="23" spans="1:16" x14ac:dyDescent="0.2">
      <c r="A23" s="44"/>
      <c r="B23" s="47"/>
      <c r="C23" s="140" t="s">
        <v>31</v>
      </c>
      <c r="D23" s="46"/>
      <c r="E23" s="8"/>
      <c r="F23" s="9"/>
      <c r="G23" s="9"/>
      <c r="H23" s="10"/>
      <c r="I23" s="9"/>
      <c r="J23" s="9"/>
      <c r="K23" s="9"/>
      <c r="L23" s="9"/>
      <c r="M23" s="9"/>
      <c r="N23" s="9"/>
      <c r="O23" s="9"/>
      <c r="P23" s="9"/>
    </row>
    <row r="24" spans="1:16" ht="63.75" x14ac:dyDescent="0.2">
      <c r="A24" s="37">
        <v>2</v>
      </c>
      <c r="B24" s="38" t="s">
        <v>19</v>
      </c>
      <c r="C24" s="147" t="s">
        <v>382</v>
      </c>
      <c r="D24" s="40" t="s">
        <v>21</v>
      </c>
      <c r="E24" s="41">
        <v>451.1</v>
      </c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</row>
    <row r="25" spans="1:16" x14ac:dyDescent="0.2">
      <c r="A25" s="37"/>
      <c r="B25" s="38"/>
      <c r="C25" s="52"/>
      <c r="D25" s="40"/>
      <c r="E25" s="41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</row>
    <row r="26" spans="1:16" x14ac:dyDescent="0.2">
      <c r="A26" s="37"/>
      <c r="B26" s="38"/>
      <c r="C26" s="11" t="s">
        <v>49</v>
      </c>
      <c r="D26" s="40"/>
      <c r="E26" s="41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</row>
    <row r="27" spans="1:16" ht="25.5" x14ac:dyDescent="0.2">
      <c r="A27" s="37">
        <v>3</v>
      </c>
      <c r="B27" s="38" t="s">
        <v>19</v>
      </c>
      <c r="C27" s="147" t="s">
        <v>50</v>
      </c>
      <c r="D27" s="40" t="s">
        <v>27</v>
      </c>
      <c r="E27" s="41">
        <v>1</v>
      </c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</row>
    <row r="28" spans="1:16" x14ac:dyDescent="0.2">
      <c r="A28" s="47"/>
      <c r="B28" s="47"/>
      <c r="C28" s="7"/>
      <c r="D28" s="8"/>
      <c r="E28" s="8"/>
      <c r="F28" s="9"/>
      <c r="G28" s="9"/>
      <c r="H28" s="10"/>
      <c r="I28" s="9"/>
      <c r="J28" s="9"/>
      <c r="K28" s="9"/>
      <c r="L28" s="9"/>
      <c r="M28" s="9"/>
      <c r="N28" s="9"/>
      <c r="O28" s="9"/>
      <c r="P28" s="9"/>
    </row>
    <row r="29" spans="1:16" s="17" customFormat="1" x14ac:dyDescent="0.2">
      <c r="A29" s="379" t="s">
        <v>85</v>
      </c>
      <c r="B29" s="379"/>
      <c r="C29" s="379"/>
      <c r="D29" s="379"/>
      <c r="E29" s="379"/>
      <c r="F29" s="379"/>
      <c r="G29" s="379"/>
      <c r="H29" s="379"/>
      <c r="I29" s="379"/>
      <c r="J29" s="379"/>
      <c r="K29" s="73"/>
      <c r="L29" s="181">
        <f>SUM(L16:L28)</f>
        <v>0</v>
      </c>
      <c r="M29" s="181">
        <f>SUM(M16:M28)</f>
        <v>0</v>
      </c>
      <c r="N29" s="181">
        <f>SUM(N16:N28)</f>
        <v>0</v>
      </c>
      <c r="O29" s="181">
        <f>SUM(O16:O28)</f>
        <v>0</v>
      </c>
      <c r="P29" s="181">
        <f>SUM(P16:P28)</f>
        <v>0</v>
      </c>
    </row>
    <row r="30" spans="1:16" s="17" customFormat="1" x14ac:dyDescent="0.2">
      <c r="A30" s="380" t="s">
        <v>53</v>
      </c>
      <c r="B30" s="380"/>
      <c r="C30" s="380"/>
      <c r="D30" s="380"/>
      <c r="E30" s="380"/>
      <c r="F30" s="380"/>
      <c r="G30" s="380"/>
      <c r="H30" s="380"/>
      <c r="I30" s="380"/>
      <c r="J30" s="380"/>
      <c r="K30" s="264">
        <v>0.12</v>
      </c>
      <c r="L30" s="182"/>
      <c r="M30" s="182">
        <f>ROUND(M29*K30,2)</f>
        <v>0</v>
      </c>
      <c r="N30" s="182">
        <f>ROUND(N29*K30,2)</f>
        <v>0</v>
      </c>
      <c r="O30" s="182">
        <f>ROUND(O29*K30,2)</f>
        <v>0</v>
      </c>
      <c r="P30" s="182">
        <f>ROUND(P29*K30,2)</f>
        <v>0</v>
      </c>
    </row>
    <row r="31" spans="1:16" s="17" customFormat="1" x14ac:dyDescent="0.2">
      <c r="A31" s="381" t="s">
        <v>54</v>
      </c>
      <c r="B31" s="381"/>
      <c r="C31" s="381"/>
      <c r="D31" s="381"/>
      <c r="E31" s="381"/>
      <c r="F31" s="381"/>
      <c r="G31" s="381"/>
      <c r="H31" s="381"/>
      <c r="I31" s="381"/>
      <c r="J31" s="381"/>
      <c r="K31" s="265"/>
      <c r="L31" s="182"/>
      <c r="M31" s="182"/>
      <c r="N31" s="182"/>
      <c r="O31" s="182"/>
      <c r="P31" s="182">
        <f>ROUND(P30*9%,2)</f>
        <v>0</v>
      </c>
    </row>
    <row r="32" spans="1:16" s="17" customFormat="1" x14ac:dyDescent="0.2">
      <c r="A32" s="380" t="s">
        <v>55</v>
      </c>
      <c r="B32" s="380"/>
      <c r="C32" s="380"/>
      <c r="D32" s="380"/>
      <c r="E32" s="380"/>
      <c r="F32" s="380"/>
      <c r="G32" s="380"/>
      <c r="H32" s="380"/>
      <c r="I32" s="380"/>
      <c r="J32" s="380"/>
      <c r="K32" s="264">
        <v>0.06</v>
      </c>
      <c r="L32" s="182"/>
      <c r="M32" s="182">
        <f>ROUND(M29*K32,2)</f>
        <v>0</v>
      </c>
      <c r="N32" s="182">
        <f>ROUND(N29*K32,2)</f>
        <v>0</v>
      </c>
      <c r="O32" s="182">
        <f>ROUND(O29*K32,2)</f>
        <v>0</v>
      </c>
      <c r="P32" s="182">
        <f>ROUND(P29*K32,2)</f>
        <v>0</v>
      </c>
    </row>
    <row r="33" spans="1:16" s="17" customFormat="1" x14ac:dyDescent="0.2">
      <c r="A33" s="385" t="s">
        <v>56</v>
      </c>
      <c r="B33" s="385"/>
      <c r="C33" s="385"/>
      <c r="D33" s="385"/>
      <c r="E33" s="385"/>
      <c r="F33" s="385"/>
      <c r="G33" s="385"/>
      <c r="H33" s="385"/>
      <c r="I33" s="385"/>
      <c r="J33" s="385"/>
      <c r="K33" s="56"/>
      <c r="L33" s="183"/>
      <c r="M33" s="183">
        <f>M29+M30+M32</f>
        <v>0</v>
      </c>
      <c r="N33" s="183">
        <f>N29+N30+N32</f>
        <v>0</v>
      </c>
      <c r="O33" s="183">
        <f>O29+O30+O32</f>
        <v>0</v>
      </c>
      <c r="P33" s="183">
        <f>P29+P30+P32</f>
        <v>0</v>
      </c>
    </row>
    <row r="34" spans="1:16" s="17" customFormat="1" x14ac:dyDescent="0.2">
      <c r="A34" s="380" t="s">
        <v>57</v>
      </c>
      <c r="B34" s="380"/>
      <c r="C34" s="380"/>
      <c r="D34" s="380"/>
      <c r="E34" s="380"/>
      <c r="F34" s="380"/>
      <c r="G34" s="380"/>
      <c r="H34" s="380"/>
      <c r="I34" s="380"/>
      <c r="J34" s="380"/>
      <c r="K34" s="54">
        <v>0.21</v>
      </c>
      <c r="L34" s="182"/>
      <c r="M34" s="182">
        <f>ROUND(M33*K34,2)</f>
        <v>0</v>
      </c>
      <c r="N34" s="182">
        <f>ROUND(N33*K34,2)</f>
        <v>0</v>
      </c>
      <c r="O34" s="182">
        <f>ROUND(O33*K34,2)</f>
        <v>0</v>
      </c>
      <c r="P34" s="182">
        <f>ROUND(P33*K34,2)</f>
        <v>0</v>
      </c>
    </row>
    <row r="35" spans="1:16" s="17" customFormat="1" x14ac:dyDescent="0.2">
      <c r="A35" s="385" t="s">
        <v>58</v>
      </c>
      <c r="B35" s="385"/>
      <c r="C35" s="385"/>
      <c r="D35" s="385"/>
      <c r="E35" s="385"/>
      <c r="F35" s="385"/>
      <c r="G35" s="385"/>
      <c r="H35" s="385"/>
      <c r="I35" s="385"/>
      <c r="J35" s="385"/>
      <c r="K35" s="56"/>
      <c r="L35" s="183"/>
      <c r="M35" s="183">
        <f>M33+M34</f>
        <v>0</v>
      </c>
      <c r="N35" s="183">
        <f>N33+N34</f>
        <v>0</v>
      </c>
      <c r="O35" s="183">
        <f>O33+O34</f>
        <v>0</v>
      </c>
      <c r="P35" s="183">
        <f>P33+P34</f>
        <v>0</v>
      </c>
    </row>
    <row r="36" spans="1:16" s="17" customFormat="1" x14ac:dyDescent="0.2">
      <c r="A36" s="57"/>
      <c r="B36" s="57"/>
      <c r="C36" s="57"/>
      <c r="D36" s="57"/>
      <c r="E36" s="57"/>
      <c r="F36" s="57"/>
      <c r="G36" s="57"/>
      <c r="H36" s="57"/>
      <c r="I36" s="57"/>
      <c r="J36" s="57"/>
      <c r="K36" s="58"/>
      <c r="L36" s="59"/>
      <c r="M36" s="59"/>
      <c r="N36" s="59"/>
      <c r="O36" s="59"/>
      <c r="P36" s="59"/>
    </row>
    <row r="37" spans="1:16" s="17" customFormat="1" x14ac:dyDescent="0.2">
      <c r="A37" s="141"/>
      <c r="B37" s="142"/>
      <c r="C37" s="142"/>
      <c r="D37" s="63"/>
      <c r="E37" s="142"/>
      <c r="F37" s="63"/>
      <c r="G37" s="63"/>
      <c r="H37" s="63"/>
      <c r="I37" s="63"/>
      <c r="J37" s="63"/>
      <c r="K37" s="63"/>
      <c r="L37" s="63"/>
      <c r="M37" s="63"/>
      <c r="N37" s="142"/>
      <c r="O37" s="142"/>
      <c r="P37" s="142"/>
    </row>
    <row r="38" spans="1:16" s="17" customFormat="1" x14ac:dyDescent="0.2">
      <c r="A38" s="142"/>
      <c r="B38" s="142"/>
      <c r="C38" s="142"/>
      <c r="D38" s="63"/>
      <c r="E38" s="142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</row>
    <row r="39" spans="1:16" s="17" customFormat="1" x14ac:dyDescent="0.2">
      <c r="A39" s="24" t="s">
        <v>60</v>
      </c>
      <c r="B39" s="386"/>
      <c r="C39" s="386"/>
      <c r="D39" s="63"/>
      <c r="E39" s="142"/>
      <c r="F39" s="63"/>
      <c r="G39" s="63"/>
      <c r="H39" s="24" t="s">
        <v>61</v>
      </c>
      <c r="I39" s="387"/>
      <c r="J39" s="387"/>
      <c r="K39" s="387"/>
      <c r="L39" s="387"/>
      <c r="M39" s="387"/>
      <c r="N39" s="387"/>
      <c r="O39" s="63"/>
      <c r="P39" s="63"/>
    </row>
    <row r="40" spans="1:16" s="17" customFormat="1" x14ac:dyDescent="0.2">
      <c r="A40" s="142"/>
      <c r="B40" s="384" t="s">
        <v>62</v>
      </c>
      <c r="C40" s="384"/>
      <c r="D40" s="63"/>
      <c r="E40" s="142"/>
      <c r="F40" s="63"/>
      <c r="G40" s="63"/>
      <c r="H40" s="142"/>
      <c r="I40" s="384" t="s">
        <v>62</v>
      </c>
      <c r="J40" s="384"/>
      <c r="K40" s="384"/>
      <c r="L40" s="384"/>
      <c r="M40" s="384"/>
      <c r="N40" s="384"/>
      <c r="O40" s="63"/>
      <c r="P40" s="63"/>
    </row>
    <row r="41" spans="1:16" s="17" customFormat="1" x14ac:dyDescent="0.2">
      <c r="A41" s="142"/>
      <c r="B41" s="142"/>
      <c r="C41" s="142"/>
      <c r="D41" s="63"/>
      <c r="E41" s="142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</row>
    <row r="42" spans="1:16" s="17" customFormat="1" x14ac:dyDescent="0.2">
      <c r="A42" s="142"/>
      <c r="B42" s="142"/>
      <c r="C42" s="142"/>
      <c r="D42" s="63"/>
      <c r="E42" s="142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</row>
    <row r="43" spans="1:16" s="17" customFormat="1" x14ac:dyDescent="0.2">
      <c r="A43" s="143"/>
      <c r="B43" s="143"/>
      <c r="C43" s="144"/>
      <c r="D43" s="145"/>
      <c r="E43" s="146"/>
      <c r="F43" s="143"/>
      <c r="G43" s="146"/>
      <c r="H43" s="70"/>
      <c r="I43" s="70"/>
      <c r="J43" s="70"/>
      <c r="K43" s="70"/>
      <c r="L43" s="70"/>
      <c r="M43" s="70"/>
      <c r="N43" s="70"/>
      <c r="O43" s="70"/>
      <c r="P43" s="70"/>
    </row>
    <row r="44" spans="1:16" s="17" customFormat="1" x14ac:dyDescent="0.2">
      <c r="A44" s="143"/>
      <c r="B44" s="143"/>
      <c r="C44" s="144"/>
      <c r="D44" s="145"/>
      <c r="E44" s="146"/>
      <c r="F44" s="143"/>
      <c r="G44" s="146"/>
      <c r="H44" s="70"/>
      <c r="I44" s="70"/>
      <c r="J44" s="70"/>
      <c r="K44" s="70"/>
      <c r="L44" s="70"/>
      <c r="M44" s="70"/>
      <c r="N44" s="70"/>
      <c r="O44" s="70"/>
      <c r="P44" s="70"/>
    </row>
    <row r="45" spans="1:16" s="17" customFormat="1" x14ac:dyDescent="0.2">
      <c r="A45" s="143"/>
      <c r="B45" s="143"/>
      <c r="C45" s="144"/>
      <c r="D45" s="145"/>
      <c r="E45" s="146"/>
      <c r="F45" s="143"/>
      <c r="G45" s="146"/>
      <c r="H45" s="70"/>
      <c r="I45" s="70"/>
      <c r="J45" s="70"/>
      <c r="K45" s="70"/>
      <c r="L45" s="70"/>
      <c r="M45" s="70"/>
      <c r="N45" s="70"/>
      <c r="O45" s="70"/>
      <c r="P45" s="70"/>
    </row>
    <row r="46" spans="1:16" s="17" customFormat="1" x14ac:dyDescent="0.2">
      <c r="A46" s="143"/>
      <c r="B46" s="143"/>
      <c r="C46" s="144"/>
      <c r="D46" s="145"/>
      <c r="E46" s="146"/>
      <c r="F46" s="143"/>
      <c r="G46" s="146"/>
      <c r="H46" s="70"/>
      <c r="I46" s="70"/>
      <c r="J46" s="70"/>
      <c r="K46" s="70"/>
      <c r="L46" s="70"/>
      <c r="M46" s="70"/>
      <c r="N46" s="70"/>
      <c r="O46" s="70"/>
      <c r="P46" s="70"/>
    </row>
    <row r="47" spans="1:16" s="17" customFormat="1" x14ac:dyDescent="0.2">
      <c r="A47" s="143"/>
      <c r="B47" s="143"/>
      <c r="C47" s="144"/>
      <c r="D47" s="145"/>
      <c r="E47" s="146"/>
      <c r="F47" s="143"/>
      <c r="G47" s="146"/>
      <c r="H47" s="70"/>
      <c r="I47" s="70"/>
      <c r="J47" s="70"/>
      <c r="K47" s="70"/>
      <c r="L47" s="70"/>
      <c r="M47" s="70"/>
      <c r="N47" s="70"/>
      <c r="O47" s="70"/>
      <c r="P47" s="70"/>
    </row>
    <row r="48" spans="1:16" s="17" customFormat="1" x14ac:dyDescent="0.2">
      <c r="A48" s="143"/>
      <c r="B48" s="143"/>
      <c r="C48" s="144"/>
      <c r="D48" s="145"/>
      <c r="E48" s="146"/>
      <c r="F48" s="143"/>
      <c r="G48" s="146"/>
      <c r="H48" s="70"/>
      <c r="I48" s="70"/>
      <c r="J48" s="70"/>
      <c r="K48" s="70"/>
      <c r="L48" s="70"/>
      <c r="M48" s="70"/>
      <c r="N48" s="70"/>
      <c r="O48" s="70"/>
      <c r="P48" s="70"/>
    </row>
    <row r="49" spans="1:16" s="149" customFormat="1" x14ac:dyDescent="0.2">
      <c r="A49" s="143"/>
      <c r="B49" s="143"/>
      <c r="C49" s="144"/>
      <c r="D49" s="145"/>
      <c r="E49" s="146"/>
      <c r="F49" s="143"/>
      <c r="G49" s="146"/>
      <c r="H49" s="70"/>
      <c r="I49" s="70"/>
      <c r="J49" s="70"/>
      <c r="K49" s="70"/>
      <c r="L49" s="70"/>
      <c r="M49" s="70"/>
      <c r="N49" s="70"/>
      <c r="O49" s="70"/>
      <c r="P49" s="70"/>
    </row>
    <row r="50" spans="1:16" s="149" customFormat="1" x14ac:dyDescent="0.2">
      <c r="A50" s="143"/>
      <c r="B50" s="143"/>
      <c r="C50" s="144"/>
      <c r="D50" s="145"/>
      <c r="E50" s="146"/>
      <c r="F50" s="143"/>
      <c r="G50" s="146"/>
      <c r="H50" s="70"/>
      <c r="I50" s="70"/>
      <c r="J50" s="70"/>
      <c r="K50" s="70"/>
      <c r="L50" s="70"/>
      <c r="M50" s="70"/>
      <c r="N50" s="70"/>
      <c r="O50" s="70"/>
      <c r="P50" s="70"/>
    </row>
    <row r="51" spans="1:16" s="17" customFormat="1" x14ac:dyDescent="0.2">
      <c r="A51" s="143"/>
      <c r="B51" s="143"/>
      <c r="C51" s="144"/>
      <c r="D51" s="145"/>
      <c r="E51" s="146"/>
      <c r="F51" s="143"/>
      <c r="G51" s="146"/>
      <c r="H51" s="70"/>
      <c r="I51" s="70"/>
      <c r="J51" s="70"/>
      <c r="K51" s="70"/>
      <c r="L51" s="70"/>
      <c r="M51" s="70"/>
      <c r="N51" s="70"/>
      <c r="O51" s="70"/>
      <c r="P51" s="70"/>
    </row>
    <row r="52" spans="1:16" s="149" customFormat="1" x14ac:dyDescent="0.2">
      <c r="A52" s="143"/>
      <c r="B52" s="143"/>
      <c r="C52" s="144"/>
      <c r="D52" s="145"/>
      <c r="E52" s="146"/>
      <c r="F52" s="143"/>
      <c r="G52" s="146"/>
      <c r="H52" s="70"/>
      <c r="I52" s="70"/>
      <c r="J52" s="70"/>
      <c r="K52" s="70"/>
      <c r="L52" s="70"/>
      <c r="M52" s="70"/>
      <c r="N52" s="70"/>
      <c r="O52" s="70"/>
      <c r="P52" s="70"/>
    </row>
  </sheetData>
  <mergeCells count="27">
    <mergeCell ref="C7:P7"/>
    <mergeCell ref="B39:C39"/>
    <mergeCell ref="I39:N39"/>
    <mergeCell ref="B40:C40"/>
    <mergeCell ref="I40:N40"/>
    <mergeCell ref="A33:J33"/>
    <mergeCell ref="A9:F9"/>
    <mergeCell ref="M9:P9"/>
    <mergeCell ref="M11:P11"/>
    <mergeCell ref="A13:A14"/>
    <mergeCell ref="B13:B14"/>
    <mergeCell ref="C13:C14"/>
    <mergeCell ref="D13:D14"/>
    <mergeCell ref="E13:E14"/>
    <mergeCell ref="F13:K13"/>
    <mergeCell ref="A34:J34"/>
    <mergeCell ref="A1:P1"/>
    <mergeCell ref="A3:P3"/>
    <mergeCell ref="A4:P4"/>
    <mergeCell ref="C5:P5"/>
    <mergeCell ref="C6:P6"/>
    <mergeCell ref="A35:J35"/>
    <mergeCell ref="L13:P13"/>
    <mergeCell ref="A29:J29"/>
    <mergeCell ref="A30:J30"/>
    <mergeCell ref="A31:J31"/>
    <mergeCell ref="A32:J32"/>
  </mergeCells>
  <conditionalFormatting sqref="D19">
    <cfRule type="cellIs" dxfId="5" priority="1" stopIfTrue="1" operator="equal">
      <formula>0</formula>
    </cfRule>
    <cfRule type="expression" dxfId="4" priority="2" stopIfTrue="1">
      <formula>#DIV/0!</formula>
    </cfRule>
  </conditionalFormatting>
  <pageMargins left="0.31496062992125984" right="0.31496062992125984" top="1.0236220472440944" bottom="0.43307086614173229" header="0.51181102362204722" footer="0.15748031496062992"/>
  <pageSetup paperSize="9" scale="53" fitToHeight="0" orientation="landscape" blackAndWhite="1" horizontalDpi="4294967292" verticalDpi="360" r:id="rId1"/>
  <headerFooter alignWithMargins="0">
    <oddFooter>&amp;R&amp;8&amp;P. lapa no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P79"/>
  <sheetViews>
    <sheetView zoomScaleNormal="100" workbookViewId="0">
      <selection activeCell="C7" sqref="C7:P7"/>
    </sheetView>
  </sheetViews>
  <sheetFormatPr defaultColWidth="9.140625" defaultRowHeight="12.75" x14ac:dyDescent="0.2"/>
  <cols>
    <col min="1" max="2" width="8.7109375" style="143" customWidth="1"/>
    <col min="3" max="3" width="35.7109375" style="144" customWidth="1"/>
    <col min="4" max="4" width="9.7109375" style="145" customWidth="1"/>
    <col min="5" max="5" width="9.7109375" style="146" customWidth="1"/>
    <col min="6" max="6" width="8.7109375" style="143" customWidth="1"/>
    <col min="7" max="7" width="8.7109375" style="146" customWidth="1"/>
    <col min="8" max="11" width="8.7109375" style="70" customWidth="1"/>
    <col min="12" max="15" width="10.7109375" style="70" customWidth="1"/>
    <col min="16" max="16" width="12.7109375" style="70" customWidth="1"/>
    <col min="17" max="16384" width="9.140625" style="20"/>
  </cols>
  <sheetData>
    <row r="1" spans="1:16" s="1" customFormat="1" ht="13.15" customHeight="1" x14ac:dyDescent="0.2">
      <c r="A1" s="375" t="s">
        <v>170</v>
      </c>
      <c r="B1" s="375"/>
      <c r="C1" s="375"/>
      <c r="D1" s="375"/>
      <c r="E1" s="375"/>
      <c r="F1" s="375"/>
      <c r="G1" s="375"/>
      <c r="H1" s="375"/>
      <c r="I1" s="375"/>
      <c r="J1" s="375"/>
      <c r="K1" s="375"/>
      <c r="L1" s="375"/>
      <c r="M1" s="375"/>
      <c r="N1" s="375"/>
      <c r="O1" s="375"/>
      <c r="P1" s="375"/>
    </row>
    <row r="2" spans="1:16" s="1" customFormat="1" ht="13.15" customHeight="1" x14ac:dyDescent="0.2">
      <c r="A2" s="74"/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</row>
    <row r="3" spans="1:16" s="2" customFormat="1" ht="13.15" customHeight="1" x14ac:dyDescent="0.2">
      <c r="A3" s="376" t="s">
        <v>169</v>
      </c>
      <c r="B3" s="376"/>
      <c r="C3" s="376"/>
      <c r="D3" s="376"/>
      <c r="E3" s="376"/>
      <c r="F3" s="376"/>
      <c r="G3" s="376"/>
      <c r="H3" s="376"/>
      <c r="I3" s="376"/>
      <c r="J3" s="376"/>
      <c r="K3" s="376"/>
      <c r="L3" s="376"/>
      <c r="M3" s="376"/>
      <c r="N3" s="376"/>
      <c r="O3" s="376"/>
      <c r="P3" s="376"/>
    </row>
    <row r="4" spans="1:16" s="3" customFormat="1" ht="13.15" customHeight="1" x14ac:dyDescent="0.2">
      <c r="A4" s="377" t="s">
        <v>0</v>
      </c>
      <c r="B4" s="377"/>
      <c r="C4" s="377"/>
      <c r="D4" s="377"/>
      <c r="E4" s="377"/>
      <c r="F4" s="377"/>
      <c r="G4" s="377"/>
      <c r="H4" s="377"/>
      <c r="I4" s="377"/>
      <c r="J4" s="377"/>
      <c r="K4" s="377"/>
      <c r="L4" s="377"/>
      <c r="M4" s="377"/>
      <c r="N4" s="377"/>
      <c r="O4" s="377"/>
      <c r="P4" s="377"/>
    </row>
    <row r="5" spans="1:16" s="4" customFormat="1" x14ac:dyDescent="0.2">
      <c r="A5" s="21" t="s">
        <v>1</v>
      </c>
      <c r="B5" s="21"/>
      <c r="C5" s="372" t="s">
        <v>81</v>
      </c>
      <c r="D5" s="372"/>
      <c r="E5" s="372"/>
      <c r="F5" s="372"/>
      <c r="G5" s="372"/>
      <c r="H5" s="372"/>
      <c r="I5" s="372"/>
      <c r="J5" s="372"/>
      <c r="K5" s="372"/>
      <c r="L5" s="372"/>
      <c r="M5" s="372"/>
      <c r="N5" s="372"/>
      <c r="O5" s="372"/>
      <c r="P5" s="372"/>
    </row>
    <row r="6" spans="1:16" s="4" customFormat="1" x14ac:dyDescent="0.2">
      <c r="A6" s="21" t="s">
        <v>2</v>
      </c>
      <c r="B6" s="21"/>
      <c r="C6" s="372" t="s">
        <v>81</v>
      </c>
      <c r="D6" s="372"/>
      <c r="E6" s="372"/>
      <c r="F6" s="372"/>
      <c r="G6" s="372"/>
      <c r="H6" s="372"/>
      <c r="I6" s="372"/>
      <c r="J6" s="372"/>
      <c r="K6" s="372"/>
      <c r="L6" s="372"/>
      <c r="M6" s="372"/>
      <c r="N6" s="372"/>
      <c r="O6" s="372"/>
      <c r="P6" s="372"/>
    </row>
    <row r="7" spans="1:16" s="4" customFormat="1" x14ac:dyDescent="0.2">
      <c r="A7" s="21" t="s">
        <v>3</v>
      </c>
      <c r="B7" s="21"/>
      <c r="C7" s="372" t="s">
        <v>496</v>
      </c>
      <c r="D7" s="372"/>
      <c r="E7" s="372"/>
      <c r="F7" s="372"/>
      <c r="G7" s="372"/>
      <c r="H7" s="372"/>
      <c r="I7" s="372"/>
      <c r="J7" s="372"/>
      <c r="K7" s="372"/>
      <c r="L7" s="372"/>
      <c r="M7" s="372"/>
      <c r="N7" s="372"/>
      <c r="O7" s="372"/>
      <c r="P7" s="372"/>
    </row>
    <row r="8" spans="1:16" s="4" customFormat="1" x14ac:dyDescent="0.2">
      <c r="A8" s="21"/>
      <c r="B8" s="21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</row>
    <row r="9" spans="1:16" s="2" customFormat="1" x14ac:dyDescent="0.2">
      <c r="A9" s="373"/>
      <c r="B9" s="373"/>
      <c r="C9" s="373"/>
      <c r="D9" s="373"/>
      <c r="E9" s="373"/>
      <c r="F9" s="373"/>
      <c r="G9" s="21"/>
      <c r="H9" s="21"/>
      <c r="I9" s="23"/>
      <c r="J9" s="23"/>
      <c r="K9" s="23"/>
      <c r="L9" s="24"/>
      <c r="M9" s="374">
        <f>P62</f>
        <v>0</v>
      </c>
      <c r="N9" s="374"/>
      <c r="O9" s="374"/>
      <c r="P9" s="374"/>
    </row>
    <row r="10" spans="1:16" s="2" customFormat="1" x14ac:dyDescent="0.2">
      <c r="A10" s="25"/>
      <c r="B10" s="25"/>
      <c r="C10" s="26"/>
      <c r="D10" s="27"/>
      <c r="E10" s="28"/>
      <c r="F10" s="27"/>
      <c r="G10" s="27"/>
      <c r="H10" s="23"/>
      <c r="I10" s="23"/>
      <c r="J10" s="23"/>
      <c r="K10" s="23"/>
      <c r="L10" s="23"/>
      <c r="M10" s="29"/>
      <c r="N10" s="21"/>
      <c r="O10" s="21"/>
      <c r="P10" s="21"/>
    </row>
    <row r="11" spans="1:16" s="2" customFormat="1" x14ac:dyDescent="0.2">
      <c r="A11" s="25"/>
      <c r="B11" s="25"/>
      <c r="C11" s="26"/>
      <c r="D11" s="27"/>
      <c r="E11" s="28"/>
      <c r="F11" s="27"/>
      <c r="G11" s="27"/>
      <c r="H11" s="23"/>
      <c r="I11" s="23"/>
      <c r="J11" s="23"/>
      <c r="K11" s="23"/>
      <c r="L11" s="30"/>
      <c r="M11" s="378"/>
      <c r="N11" s="378"/>
      <c r="O11" s="378"/>
      <c r="P11" s="378"/>
    </row>
    <row r="12" spans="1:16" s="2" customFormat="1" x14ac:dyDescent="0.2">
      <c r="A12" s="24"/>
      <c r="B12" s="24"/>
      <c r="C12" s="24"/>
      <c r="D12" s="27"/>
      <c r="E12" s="27"/>
      <c r="F12" s="23"/>
      <c r="G12" s="23"/>
      <c r="H12" s="23"/>
      <c r="I12" s="23"/>
      <c r="J12" s="23"/>
      <c r="K12" s="23"/>
      <c r="L12" s="23"/>
      <c r="M12" s="30"/>
      <c r="N12" s="29"/>
      <c r="O12" s="21"/>
      <c r="P12" s="21"/>
    </row>
    <row r="13" spans="1:16" x14ac:dyDescent="0.2">
      <c r="A13" s="383" t="s">
        <v>4</v>
      </c>
      <c r="B13" s="383" t="s">
        <v>5</v>
      </c>
      <c r="C13" s="383" t="s">
        <v>6</v>
      </c>
      <c r="D13" s="383" t="s">
        <v>7</v>
      </c>
      <c r="E13" s="383" t="s">
        <v>8</v>
      </c>
      <c r="F13" s="382" t="s">
        <v>9</v>
      </c>
      <c r="G13" s="382"/>
      <c r="H13" s="382"/>
      <c r="I13" s="382"/>
      <c r="J13" s="382"/>
      <c r="K13" s="382"/>
      <c r="L13" s="382" t="s">
        <v>10</v>
      </c>
      <c r="M13" s="382"/>
      <c r="N13" s="382"/>
      <c r="O13" s="382"/>
      <c r="P13" s="382"/>
    </row>
    <row r="14" spans="1:16" ht="51" x14ac:dyDescent="0.2">
      <c r="A14" s="383"/>
      <c r="B14" s="383"/>
      <c r="C14" s="383"/>
      <c r="D14" s="383"/>
      <c r="E14" s="383"/>
      <c r="F14" s="31" t="s">
        <v>11</v>
      </c>
      <c r="G14" s="31" t="s">
        <v>12</v>
      </c>
      <c r="H14" s="31" t="s">
        <v>13</v>
      </c>
      <c r="I14" s="31" t="s">
        <v>362</v>
      </c>
      <c r="J14" s="31" t="s">
        <v>14</v>
      </c>
      <c r="K14" s="31" t="s">
        <v>15</v>
      </c>
      <c r="L14" s="31" t="s">
        <v>16</v>
      </c>
      <c r="M14" s="31" t="s">
        <v>13</v>
      </c>
      <c r="N14" s="31" t="s">
        <v>362</v>
      </c>
      <c r="O14" s="31" t="s">
        <v>14</v>
      </c>
      <c r="P14" s="31" t="s">
        <v>17</v>
      </c>
    </row>
    <row r="15" spans="1:16" ht="13.5" thickBot="1" x14ac:dyDescent="0.25">
      <c r="A15" s="32">
        <v>1</v>
      </c>
      <c r="B15" s="32"/>
      <c r="C15" s="32">
        <v>3</v>
      </c>
      <c r="D15" s="33">
        <v>4</v>
      </c>
      <c r="E15" s="32">
        <v>5</v>
      </c>
      <c r="F15" s="33">
        <v>6</v>
      </c>
      <c r="G15" s="32">
        <v>7</v>
      </c>
      <c r="H15" s="32">
        <v>8</v>
      </c>
      <c r="I15" s="33">
        <v>9</v>
      </c>
      <c r="J15" s="33">
        <v>10</v>
      </c>
      <c r="K15" s="32">
        <v>11</v>
      </c>
      <c r="L15" s="32">
        <v>12</v>
      </c>
      <c r="M15" s="32">
        <v>13</v>
      </c>
      <c r="N15" s="33">
        <v>14</v>
      </c>
      <c r="O15" s="33">
        <v>15</v>
      </c>
      <c r="P15" s="33">
        <v>16</v>
      </c>
    </row>
    <row r="16" spans="1:16" ht="13.5" thickTop="1" x14ac:dyDescent="0.2">
      <c r="A16" s="34"/>
      <c r="B16" s="35"/>
      <c r="C16" s="137" t="s">
        <v>18</v>
      </c>
      <c r="D16" s="138"/>
      <c r="E16" s="139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</row>
    <row r="17" spans="1:16" ht="25.5" x14ac:dyDescent="0.2">
      <c r="A17" s="37">
        <v>1</v>
      </c>
      <c r="B17" s="38" t="s">
        <v>19</v>
      </c>
      <c r="C17" s="39" t="s">
        <v>20</v>
      </c>
      <c r="D17" s="40" t="s">
        <v>27</v>
      </c>
      <c r="E17" s="41">
        <v>1</v>
      </c>
      <c r="F17" s="42"/>
      <c r="G17" s="42"/>
      <c r="H17" s="42"/>
      <c r="I17" s="42"/>
      <c r="J17" s="42"/>
      <c r="K17" s="42"/>
      <c r="L17" s="42"/>
      <c r="M17" s="42"/>
      <c r="N17" s="42"/>
      <c r="O17" s="42"/>
      <c r="P17" s="42"/>
    </row>
    <row r="18" spans="1:16" ht="25.5" x14ac:dyDescent="0.2">
      <c r="A18" s="37"/>
      <c r="B18" s="38"/>
      <c r="C18" s="43" t="s">
        <v>63</v>
      </c>
      <c r="D18" s="40" t="s">
        <v>22</v>
      </c>
      <c r="E18" s="41">
        <v>1</v>
      </c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42"/>
    </row>
    <row r="19" spans="1:16" ht="25.5" x14ac:dyDescent="0.2">
      <c r="A19" s="37"/>
      <c r="B19" s="38"/>
      <c r="C19" s="43" t="s">
        <v>23</v>
      </c>
      <c r="D19" s="40" t="s">
        <v>22</v>
      </c>
      <c r="E19" s="41">
        <v>1</v>
      </c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</row>
    <row r="20" spans="1:16" ht="38.25" x14ac:dyDescent="0.2">
      <c r="A20" s="37"/>
      <c r="B20" s="38"/>
      <c r="C20" s="43" t="s">
        <v>24</v>
      </c>
      <c r="D20" s="40" t="s">
        <v>25</v>
      </c>
      <c r="E20" s="41">
        <v>1</v>
      </c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</row>
    <row r="21" spans="1:16" x14ac:dyDescent="0.2">
      <c r="A21" s="37">
        <v>2</v>
      </c>
      <c r="B21" s="38" t="s">
        <v>19</v>
      </c>
      <c r="C21" s="39" t="s">
        <v>26</v>
      </c>
      <c r="D21" s="40" t="s">
        <v>27</v>
      </c>
      <c r="E21" s="41">
        <v>1</v>
      </c>
      <c r="F21" s="42"/>
      <c r="G21" s="42"/>
      <c r="H21" s="42"/>
      <c r="I21" s="42"/>
      <c r="J21" s="42"/>
      <c r="K21" s="42"/>
      <c r="L21" s="42"/>
      <c r="M21" s="42"/>
      <c r="N21" s="42"/>
      <c r="O21" s="42"/>
      <c r="P21" s="42"/>
    </row>
    <row r="22" spans="1:16" x14ac:dyDescent="0.2">
      <c r="A22" s="44"/>
      <c r="B22" s="38"/>
      <c r="C22" s="39"/>
      <c r="D22" s="40"/>
      <c r="E22" s="45"/>
      <c r="F22" s="13"/>
      <c r="G22" s="42"/>
      <c r="H22" s="42"/>
      <c r="I22" s="42"/>
      <c r="J22" s="42"/>
      <c r="K22" s="42"/>
      <c r="L22" s="42"/>
      <c r="M22" s="42"/>
      <c r="N22" s="42"/>
      <c r="O22" s="42"/>
      <c r="P22" s="42"/>
    </row>
    <row r="23" spans="1:16" x14ac:dyDescent="0.2">
      <c r="A23" s="44"/>
      <c r="B23" s="44"/>
      <c r="C23" s="11" t="s">
        <v>28</v>
      </c>
      <c r="D23" s="46"/>
      <c r="E23" s="12"/>
      <c r="F23" s="13"/>
      <c r="G23" s="13"/>
      <c r="H23" s="14"/>
      <c r="I23" s="13"/>
      <c r="J23" s="13"/>
      <c r="K23" s="13"/>
      <c r="L23" s="13"/>
      <c r="M23" s="13"/>
      <c r="N23" s="13"/>
      <c r="O23" s="13"/>
      <c r="P23" s="13"/>
    </row>
    <row r="24" spans="1:16" x14ac:dyDescent="0.2">
      <c r="A24" s="44"/>
      <c r="B24" s="38"/>
      <c r="C24" s="140" t="s">
        <v>31</v>
      </c>
      <c r="D24" s="40"/>
      <c r="E24" s="41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</row>
    <row r="25" spans="1:16" ht="38.25" x14ac:dyDescent="0.2">
      <c r="A25" s="44">
        <v>3</v>
      </c>
      <c r="B25" s="38" t="s">
        <v>19</v>
      </c>
      <c r="C25" s="52" t="s">
        <v>90</v>
      </c>
      <c r="D25" s="40" t="s">
        <v>21</v>
      </c>
      <c r="E25" s="41">
        <v>51.6</v>
      </c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</row>
    <row r="26" spans="1:16" x14ac:dyDescent="0.2">
      <c r="A26" s="44"/>
      <c r="B26" s="38"/>
      <c r="C26" s="140" t="s">
        <v>32</v>
      </c>
      <c r="D26" s="40"/>
      <c r="E26" s="41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</row>
    <row r="27" spans="1:16" x14ac:dyDescent="0.2">
      <c r="A27" s="44">
        <v>4</v>
      </c>
      <c r="B27" s="38" t="s">
        <v>19</v>
      </c>
      <c r="C27" s="7" t="s">
        <v>33</v>
      </c>
      <c r="D27" s="15" t="s">
        <v>30</v>
      </c>
      <c r="E27" s="12">
        <v>17.100000000000001</v>
      </c>
      <c r="F27" s="13"/>
      <c r="G27" s="42"/>
      <c r="H27" s="14"/>
      <c r="I27" s="13"/>
      <c r="J27" s="13"/>
      <c r="K27" s="13"/>
      <c r="L27" s="13"/>
      <c r="M27" s="13"/>
      <c r="N27" s="13"/>
      <c r="O27" s="13"/>
      <c r="P27" s="13"/>
    </row>
    <row r="28" spans="1:16" x14ac:dyDescent="0.2">
      <c r="A28" s="44">
        <v>5</v>
      </c>
      <c r="B28" s="38" t="s">
        <v>19</v>
      </c>
      <c r="C28" s="7" t="s">
        <v>386</v>
      </c>
      <c r="D28" s="15" t="s">
        <v>22</v>
      </c>
      <c r="E28" s="12">
        <v>4</v>
      </c>
      <c r="F28" s="13"/>
      <c r="G28" s="13"/>
      <c r="H28" s="14"/>
      <c r="I28" s="13"/>
      <c r="J28" s="13"/>
      <c r="K28" s="13"/>
      <c r="L28" s="13"/>
      <c r="M28" s="13"/>
      <c r="N28" s="13"/>
      <c r="O28" s="13"/>
      <c r="P28" s="13"/>
    </row>
    <row r="29" spans="1:16" x14ac:dyDescent="0.2">
      <c r="A29" s="44"/>
      <c r="B29" s="38"/>
      <c r="C29" s="7"/>
      <c r="D29" s="15"/>
      <c r="E29" s="12"/>
      <c r="F29" s="13"/>
      <c r="G29" s="13"/>
      <c r="H29" s="14"/>
      <c r="I29" s="13"/>
      <c r="J29" s="13"/>
      <c r="K29" s="13"/>
      <c r="L29" s="13"/>
      <c r="M29" s="13"/>
      <c r="N29" s="13"/>
      <c r="O29" s="13"/>
      <c r="P29" s="13"/>
    </row>
    <row r="30" spans="1:16" x14ac:dyDescent="0.2">
      <c r="A30" s="44"/>
      <c r="B30" s="47"/>
      <c r="C30" s="11" t="s">
        <v>36</v>
      </c>
      <c r="D30" s="46"/>
      <c r="E30" s="8"/>
      <c r="F30" s="13"/>
      <c r="G30" s="13"/>
      <c r="H30" s="14"/>
      <c r="I30" s="13"/>
      <c r="J30" s="13"/>
      <c r="K30" s="13"/>
      <c r="L30" s="13"/>
      <c r="M30" s="13"/>
      <c r="N30" s="13"/>
      <c r="O30" s="13"/>
      <c r="P30" s="13"/>
    </row>
    <row r="31" spans="1:16" x14ac:dyDescent="0.2">
      <c r="A31" s="44"/>
      <c r="B31" s="47"/>
      <c r="C31" s="11"/>
      <c r="D31" s="46"/>
      <c r="E31" s="8"/>
      <c r="F31" s="13"/>
      <c r="G31" s="13"/>
      <c r="H31" s="14"/>
      <c r="I31" s="13"/>
      <c r="J31" s="13"/>
      <c r="K31" s="13"/>
      <c r="L31" s="13"/>
      <c r="M31" s="13"/>
      <c r="N31" s="13"/>
      <c r="O31" s="13"/>
      <c r="P31" s="13"/>
    </row>
    <row r="32" spans="1:16" x14ac:dyDescent="0.2">
      <c r="A32" s="44"/>
      <c r="B32" s="47"/>
      <c r="C32" s="140" t="s">
        <v>31</v>
      </c>
      <c r="D32" s="46"/>
      <c r="E32" s="8"/>
      <c r="F32" s="9"/>
      <c r="G32" s="9"/>
      <c r="H32" s="10"/>
      <c r="I32" s="9"/>
      <c r="J32" s="9"/>
      <c r="K32" s="9"/>
      <c r="L32" s="9"/>
      <c r="M32" s="9"/>
      <c r="N32" s="9"/>
      <c r="O32" s="9"/>
      <c r="P32" s="9"/>
    </row>
    <row r="33" spans="1:16" ht="165.75" x14ac:dyDescent="0.2">
      <c r="A33" s="37">
        <v>6</v>
      </c>
      <c r="B33" s="38" t="s">
        <v>19</v>
      </c>
      <c r="C33" s="147" t="s">
        <v>389</v>
      </c>
      <c r="D33" s="40" t="s">
        <v>21</v>
      </c>
      <c r="E33" s="41">
        <v>51.6</v>
      </c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</row>
    <row r="34" spans="1:16" ht="25.5" x14ac:dyDescent="0.2">
      <c r="A34" s="37"/>
      <c r="B34" s="38"/>
      <c r="C34" s="43" t="s">
        <v>41</v>
      </c>
      <c r="D34" s="46" t="s">
        <v>22</v>
      </c>
      <c r="E34" s="49">
        <v>1</v>
      </c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</row>
    <row r="35" spans="1:16" x14ac:dyDescent="0.2">
      <c r="A35" s="37"/>
      <c r="B35" s="38"/>
      <c r="C35" s="43" t="s">
        <v>390</v>
      </c>
      <c r="D35" s="46" t="s">
        <v>22</v>
      </c>
      <c r="E35" s="49">
        <v>2</v>
      </c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</row>
    <row r="36" spans="1:16" ht="25.5" x14ac:dyDescent="0.2">
      <c r="A36" s="44"/>
      <c r="B36" s="47"/>
      <c r="C36" s="43" t="s">
        <v>44</v>
      </c>
      <c r="D36" s="46" t="s">
        <v>22</v>
      </c>
      <c r="E36" s="49">
        <v>1</v>
      </c>
      <c r="F36" s="9"/>
      <c r="G36" s="9"/>
      <c r="H36" s="10"/>
      <c r="I36" s="42"/>
      <c r="J36" s="9"/>
      <c r="K36" s="42"/>
      <c r="L36" s="42"/>
      <c r="M36" s="42"/>
      <c r="N36" s="42"/>
      <c r="O36" s="42"/>
      <c r="P36" s="42"/>
    </row>
    <row r="37" spans="1:16" ht="25.5" x14ac:dyDescent="0.2">
      <c r="A37" s="37"/>
      <c r="B37" s="38"/>
      <c r="C37" s="43" t="s">
        <v>77</v>
      </c>
      <c r="D37" s="40" t="s">
        <v>22</v>
      </c>
      <c r="E37" s="49">
        <v>3</v>
      </c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</row>
    <row r="38" spans="1:16" x14ac:dyDescent="0.2">
      <c r="A38" s="37"/>
      <c r="B38" s="38"/>
      <c r="C38" s="43" t="s">
        <v>45</v>
      </c>
      <c r="D38" s="40" t="s">
        <v>22</v>
      </c>
      <c r="E38" s="49">
        <v>3</v>
      </c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</row>
    <row r="39" spans="1:16" ht="25.5" x14ac:dyDescent="0.2">
      <c r="A39" s="37"/>
      <c r="B39" s="38"/>
      <c r="C39" s="43" t="s">
        <v>94</v>
      </c>
      <c r="D39" s="46" t="s">
        <v>22</v>
      </c>
      <c r="E39" s="49">
        <v>1</v>
      </c>
      <c r="F39" s="42"/>
      <c r="G39" s="42"/>
      <c r="H39" s="42"/>
      <c r="I39" s="42"/>
      <c r="J39" s="42"/>
      <c r="K39" s="42"/>
      <c r="L39" s="42"/>
      <c r="M39" s="42"/>
      <c r="N39" s="42"/>
      <c r="O39" s="42"/>
      <c r="P39" s="42"/>
    </row>
    <row r="40" spans="1:16" ht="25.5" x14ac:dyDescent="0.2">
      <c r="A40" s="37"/>
      <c r="B40" s="38"/>
      <c r="C40" s="43" t="s">
        <v>93</v>
      </c>
      <c r="D40" s="46" t="s">
        <v>22</v>
      </c>
      <c r="E40" s="49">
        <v>1</v>
      </c>
      <c r="F40" s="42"/>
      <c r="G40" s="42"/>
      <c r="H40" s="42"/>
      <c r="I40" s="42"/>
      <c r="J40" s="42"/>
      <c r="K40" s="42"/>
      <c r="L40" s="42"/>
      <c r="M40" s="42"/>
      <c r="N40" s="42"/>
      <c r="O40" s="42"/>
      <c r="P40" s="42"/>
    </row>
    <row r="41" spans="1:16" x14ac:dyDescent="0.2">
      <c r="A41" s="37"/>
      <c r="B41" s="38"/>
      <c r="C41" s="43" t="s">
        <v>363</v>
      </c>
      <c r="D41" s="46" t="s">
        <v>27</v>
      </c>
      <c r="E41" s="49">
        <v>1</v>
      </c>
      <c r="F41" s="42"/>
      <c r="G41" s="42"/>
      <c r="H41" s="42"/>
      <c r="I41" s="42"/>
      <c r="J41" s="42"/>
      <c r="K41" s="42"/>
      <c r="L41" s="42"/>
      <c r="M41" s="42"/>
      <c r="N41" s="42"/>
      <c r="O41" s="42"/>
      <c r="P41" s="42"/>
    </row>
    <row r="42" spans="1:16" x14ac:dyDescent="0.2">
      <c r="A42" s="37"/>
      <c r="B42" s="38"/>
      <c r="C42" s="43"/>
      <c r="D42" s="40"/>
      <c r="E42" s="49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2"/>
    </row>
    <row r="43" spans="1:16" x14ac:dyDescent="0.2">
      <c r="A43" s="37"/>
      <c r="B43" s="38"/>
      <c r="C43" s="140" t="s">
        <v>32</v>
      </c>
      <c r="D43" s="40"/>
      <c r="E43" s="41"/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2"/>
    </row>
    <row r="44" spans="1:16" x14ac:dyDescent="0.2">
      <c r="A44" s="37">
        <v>7</v>
      </c>
      <c r="B44" s="38" t="s">
        <v>19</v>
      </c>
      <c r="C44" s="48" t="s">
        <v>46</v>
      </c>
      <c r="D44" s="148" t="s">
        <v>30</v>
      </c>
      <c r="E44" s="41">
        <v>17.100000000000001</v>
      </c>
      <c r="F44" s="42"/>
      <c r="G44" s="42"/>
      <c r="H44" s="42"/>
      <c r="I44" s="42"/>
      <c r="J44" s="42"/>
      <c r="K44" s="42"/>
      <c r="L44" s="42"/>
      <c r="M44" s="42"/>
      <c r="N44" s="42"/>
      <c r="O44" s="42"/>
      <c r="P44" s="42"/>
    </row>
    <row r="45" spans="1:16" x14ac:dyDescent="0.2">
      <c r="A45" s="37"/>
      <c r="B45" s="38"/>
      <c r="C45" s="43"/>
      <c r="D45" s="148"/>
      <c r="E45" s="49"/>
      <c r="F45" s="42"/>
      <c r="G45" s="42"/>
      <c r="H45" s="42"/>
      <c r="I45" s="42"/>
      <c r="J45" s="42"/>
      <c r="K45" s="42"/>
      <c r="L45" s="42"/>
      <c r="M45" s="42"/>
      <c r="N45" s="42"/>
      <c r="O45" s="42"/>
      <c r="P45" s="42"/>
    </row>
    <row r="46" spans="1:16" x14ac:dyDescent="0.2">
      <c r="A46" s="44"/>
      <c r="B46" s="38"/>
      <c r="C46" s="140" t="s">
        <v>51</v>
      </c>
      <c r="D46" s="40"/>
      <c r="E46" s="41"/>
      <c r="F46" s="42"/>
      <c r="G46" s="42"/>
      <c r="H46" s="42"/>
      <c r="I46" s="42"/>
      <c r="J46" s="42"/>
      <c r="K46" s="42"/>
      <c r="L46" s="42"/>
      <c r="M46" s="42"/>
      <c r="N46" s="42"/>
      <c r="O46" s="42"/>
      <c r="P46" s="42"/>
    </row>
    <row r="47" spans="1:16" ht="25.5" x14ac:dyDescent="0.2">
      <c r="A47" s="44">
        <v>8</v>
      </c>
      <c r="B47" s="38" t="s">
        <v>19</v>
      </c>
      <c r="C47" s="7" t="s">
        <v>383</v>
      </c>
      <c r="D47" s="15" t="s">
        <v>27</v>
      </c>
      <c r="E47" s="12">
        <v>1</v>
      </c>
      <c r="F47" s="13"/>
      <c r="G47" s="42"/>
      <c r="H47" s="14"/>
      <c r="I47" s="13"/>
      <c r="J47" s="13"/>
      <c r="K47" s="13"/>
      <c r="L47" s="13"/>
      <c r="M47" s="13"/>
      <c r="N47" s="13"/>
      <c r="O47" s="13"/>
      <c r="P47" s="13"/>
    </row>
    <row r="48" spans="1:16" x14ac:dyDescent="0.2">
      <c r="A48" s="44"/>
      <c r="B48" s="38"/>
      <c r="C48" s="11" t="s">
        <v>385</v>
      </c>
      <c r="D48" s="15"/>
      <c r="E48" s="12"/>
      <c r="F48" s="13"/>
      <c r="G48" s="42"/>
      <c r="H48" s="14"/>
      <c r="I48" s="13"/>
      <c r="J48" s="13"/>
      <c r="K48" s="13"/>
      <c r="L48" s="13"/>
      <c r="M48" s="13"/>
      <c r="N48" s="13"/>
      <c r="O48" s="13"/>
      <c r="P48" s="13"/>
    </row>
    <row r="49" spans="1:16" ht="25.5" x14ac:dyDescent="0.2">
      <c r="A49" s="44">
        <v>9</v>
      </c>
      <c r="B49" s="38" t="s">
        <v>19</v>
      </c>
      <c r="C49" s="7" t="s">
        <v>387</v>
      </c>
      <c r="D49" s="15" t="s">
        <v>22</v>
      </c>
      <c r="E49" s="12">
        <v>3</v>
      </c>
      <c r="F49" s="13"/>
      <c r="G49" s="42"/>
      <c r="H49" s="14"/>
      <c r="I49" s="13"/>
      <c r="J49" s="13"/>
      <c r="K49" s="13"/>
      <c r="L49" s="13"/>
      <c r="M49" s="13"/>
      <c r="N49" s="13"/>
      <c r="O49" s="13"/>
      <c r="P49" s="13"/>
    </row>
    <row r="50" spans="1:16" ht="25.5" x14ac:dyDescent="0.2">
      <c r="A50" s="44">
        <v>10</v>
      </c>
      <c r="B50" s="38" t="s">
        <v>19</v>
      </c>
      <c r="C50" s="7" t="s">
        <v>388</v>
      </c>
      <c r="D50" s="40" t="s">
        <v>21</v>
      </c>
      <c r="E50" s="12">
        <f>0.6*0.6*4</f>
        <v>1.44</v>
      </c>
      <c r="F50" s="42"/>
      <c r="G50" s="42"/>
      <c r="H50" s="42"/>
      <c r="I50" s="42"/>
      <c r="J50" s="42"/>
      <c r="K50" s="42"/>
      <c r="L50" s="42"/>
      <c r="M50" s="42"/>
      <c r="N50" s="42"/>
      <c r="O50" s="42"/>
      <c r="P50" s="42"/>
    </row>
    <row r="51" spans="1:16" x14ac:dyDescent="0.2">
      <c r="A51" s="37"/>
      <c r="B51" s="38"/>
      <c r="C51" s="11" t="s">
        <v>49</v>
      </c>
      <c r="D51" s="40"/>
      <c r="E51" s="41"/>
      <c r="F51" s="42"/>
      <c r="G51" s="42"/>
      <c r="H51" s="42"/>
      <c r="I51" s="42"/>
      <c r="J51" s="42"/>
      <c r="K51" s="42"/>
      <c r="L51" s="42"/>
      <c r="M51" s="42"/>
      <c r="N51" s="42"/>
      <c r="O51" s="42"/>
      <c r="P51" s="42"/>
    </row>
    <row r="52" spans="1:16" x14ac:dyDescent="0.2">
      <c r="A52" s="37">
        <v>11</v>
      </c>
      <c r="B52" s="38" t="s">
        <v>19</v>
      </c>
      <c r="C52" s="147" t="s">
        <v>384</v>
      </c>
      <c r="D52" s="15" t="s">
        <v>27</v>
      </c>
      <c r="E52" s="41">
        <v>1</v>
      </c>
      <c r="F52" s="42"/>
      <c r="G52" s="42"/>
      <c r="H52" s="42"/>
      <c r="I52" s="42"/>
      <c r="J52" s="42"/>
      <c r="K52" s="42"/>
      <c r="L52" s="42"/>
      <c r="M52" s="42"/>
      <c r="N52" s="42"/>
      <c r="O52" s="42"/>
      <c r="P52" s="42"/>
    </row>
    <row r="53" spans="1:16" ht="25.5" x14ac:dyDescent="0.2">
      <c r="A53" s="37">
        <v>12</v>
      </c>
      <c r="B53" s="38" t="s">
        <v>19</v>
      </c>
      <c r="C53" s="147" t="s">
        <v>391</v>
      </c>
      <c r="D53" s="15" t="s">
        <v>27</v>
      </c>
      <c r="E53" s="41">
        <v>1</v>
      </c>
      <c r="F53" s="42"/>
      <c r="G53" s="42"/>
      <c r="H53" s="42"/>
      <c r="I53" s="42"/>
      <c r="J53" s="42"/>
      <c r="K53" s="42"/>
      <c r="L53" s="42"/>
      <c r="M53" s="42"/>
      <c r="N53" s="42"/>
      <c r="O53" s="42"/>
      <c r="P53" s="42"/>
    </row>
    <row r="54" spans="1:16" ht="25.5" x14ac:dyDescent="0.2">
      <c r="A54" s="37">
        <v>13</v>
      </c>
      <c r="B54" s="38" t="s">
        <v>19</v>
      </c>
      <c r="C54" s="147" t="s">
        <v>50</v>
      </c>
      <c r="D54" s="15" t="s">
        <v>27</v>
      </c>
      <c r="E54" s="41">
        <v>1</v>
      </c>
      <c r="F54" s="42"/>
      <c r="G54" s="42"/>
      <c r="H54" s="42"/>
      <c r="I54" s="42"/>
      <c r="J54" s="42"/>
      <c r="K54" s="42"/>
      <c r="L54" s="42"/>
      <c r="M54" s="42"/>
      <c r="N54" s="42"/>
      <c r="O54" s="42"/>
      <c r="P54" s="42"/>
    </row>
    <row r="55" spans="1:16" x14ac:dyDescent="0.2">
      <c r="A55" s="47"/>
      <c r="B55" s="47"/>
      <c r="C55" s="7"/>
      <c r="D55" s="8"/>
      <c r="E55" s="8"/>
      <c r="F55" s="9"/>
      <c r="G55" s="9"/>
      <c r="H55" s="10"/>
      <c r="I55" s="9"/>
      <c r="J55" s="9"/>
      <c r="K55" s="9"/>
      <c r="L55" s="9"/>
      <c r="M55" s="9"/>
      <c r="N55" s="9"/>
      <c r="O55" s="9"/>
      <c r="P55" s="9"/>
    </row>
    <row r="56" spans="1:16" s="17" customFormat="1" x14ac:dyDescent="0.2">
      <c r="A56" s="379" t="s">
        <v>85</v>
      </c>
      <c r="B56" s="379"/>
      <c r="C56" s="379"/>
      <c r="D56" s="379"/>
      <c r="E56" s="379"/>
      <c r="F56" s="379"/>
      <c r="G56" s="379"/>
      <c r="H56" s="379"/>
      <c r="I56" s="379"/>
      <c r="J56" s="379"/>
      <c r="K56" s="73"/>
      <c r="L56" s="181">
        <f>SUM(L16:L55)</f>
        <v>0</v>
      </c>
      <c r="M56" s="181">
        <f>SUM(M16:M55)</f>
        <v>0</v>
      </c>
      <c r="N56" s="181">
        <f>SUM(N16:N55)</f>
        <v>0</v>
      </c>
      <c r="O56" s="181">
        <f>SUM(O16:O55)</f>
        <v>0</v>
      </c>
      <c r="P56" s="181">
        <f>SUM(P16:P55)</f>
        <v>0</v>
      </c>
    </row>
    <row r="57" spans="1:16" s="17" customFormat="1" x14ac:dyDescent="0.2">
      <c r="A57" s="380" t="s">
        <v>53</v>
      </c>
      <c r="B57" s="380"/>
      <c r="C57" s="380"/>
      <c r="D57" s="380"/>
      <c r="E57" s="380"/>
      <c r="F57" s="380"/>
      <c r="G57" s="380"/>
      <c r="H57" s="380"/>
      <c r="I57" s="380"/>
      <c r="J57" s="380"/>
      <c r="K57" s="264">
        <v>0.12</v>
      </c>
      <c r="L57" s="182"/>
      <c r="M57" s="182">
        <f>ROUND(M56*K57,2)</f>
        <v>0</v>
      </c>
      <c r="N57" s="182">
        <f>ROUND(N56*K57,2)</f>
        <v>0</v>
      </c>
      <c r="O57" s="182">
        <f>ROUND(O56*K57,2)</f>
        <v>0</v>
      </c>
      <c r="P57" s="182">
        <f>ROUND(P56*K57,2)</f>
        <v>0</v>
      </c>
    </row>
    <row r="58" spans="1:16" s="17" customFormat="1" x14ac:dyDescent="0.2">
      <c r="A58" s="381" t="s">
        <v>54</v>
      </c>
      <c r="B58" s="381"/>
      <c r="C58" s="381"/>
      <c r="D58" s="381"/>
      <c r="E58" s="381"/>
      <c r="F58" s="381"/>
      <c r="G58" s="381"/>
      <c r="H58" s="381"/>
      <c r="I58" s="381"/>
      <c r="J58" s="381"/>
      <c r="K58" s="265"/>
      <c r="L58" s="182"/>
      <c r="M58" s="182"/>
      <c r="N58" s="182"/>
      <c r="O58" s="182"/>
      <c r="P58" s="182">
        <f>ROUND(P57*9%,2)</f>
        <v>0</v>
      </c>
    </row>
    <row r="59" spans="1:16" s="17" customFormat="1" x14ac:dyDescent="0.2">
      <c r="A59" s="380" t="s">
        <v>55</v>
      </c>
      <c r="B59" s="380"/>
      <c r="C59" s="380"/>
      <c r="D59" s="380"/>
      <c r="E59" s="380"/>
      <c r="F59" s="380"/>
      <c r="G59" s="380"/>
      <c r="H59" s="380"/>
      <c r="I59" s="380"/>
      <c r="J59" s="380"/>
      <c r="K59" s="264">
        <v>0.06</v>
      </c>
      <c r="L59" s="182"/>
      <c r="M59" s="182">
        <f>ROUND(M56*K59,2)</f>
        <v>0</v>
      </c>
      <c r="N59" s="182">
        <f>ROUND(N56*K59,2)</f>
        <v>0</v>
      </c>
      <c r="O59" s="182">
        <f>ROUND(O56*K59,2)</f>
        <v>0</v>
      </c>
      <c r="P59" s="182">
        <f>ROUND(P56*K59,2)</f>
        <v>0</v>
      </c>
    </row>
    <row r="60" spans="1:16" s="17" customFormat="1" x14ac:dyDescent="0.2">
      <c r="A60" s="385" t="s">
        <v>56</v>
      </c>
      <c r="B60" s="385"/>
      <c r="C60" s="385"/>
      <c r="D60" s="385"/>
      <c r="E60" s="385"/>
      <c r="F60" s="385"/>
      <c r="G60" s="385"/>
      <c r="H60" s="385"/>
      <c r="I60" s="385"/>
      <c r="J60" s="385"/>
      <c r="K60" s="56"/>
      <c r="L60" s="183"/>
      <c r="M60" s="183">
        <f>M56+M57+M59</f>
        <v>0</v>
      </c>
      <c r="N60" s="183">
        <f>N56+N57+N59</f>
        <v>0</v>
      </c>
      <c r="O60" s="183">
        <f>O56+O57+O59</f>
        <v>0</v>
      </c>
      <c r="P60" s="183">
        <f>P56+P57+P59</f>
        <v>0</v>
      </c>
    </row>
    <row r="61" spans="1:16" s="17" customFormat="1" x14ac:dyDescent="0.2">
      <c r="A61" s="380" t="s">
        <v>57</v>
      </c>
      <c r="B61" s="380"/>
      <c r="C61" s="380"/>
      <c r="D61" s="380"/>
      <c r="E61" s="380"/>
      <c r="F61" s="380"/>
      <c r="G61" s="380"/>
      <c r="H61" s="380"/>
      <c r="I61" s="380"/>
      <c r="J61" s="380"/>
      <c r="K61" s="54">
        <v>0.21</v>
      </c>
      <c r="L61" s="182"/>
      <c r="M61" s="182">
        <f>ROUND(M60*K61,2)</f>
        <v>0</v>
      </c>
      <c r="N61" s="182">
        <f>ROUND(N60*K61,2)</f>
        <v>0</v>
      </c>
      <c r="O61" s="182">
        <f>ROUND(O60*K61,2)</f>
        <v>0</v>
      </c>
      <c r="P61" s="182">
        <f>ROUND(P60*K61,2)</f>
        <v>0</v>
      </c>
    </row>
    <row r="62" spans="1:16" s="17" customFormat="1" x14ac:dyDescent="0.2">
      <c r="A62" s="385" t="s">
        <v>58</v>
      </c>
      <c r="B62" s="385"/>
      <c r="C62" s="385"/>
      <c r="D62" s="385"/>
      <c r="E62" s="385"/>
      <c r="F62" s="385"/>
      <c r="G62" s="385"/>
      <c r="H62" s="385"/>
      <c r="I62" s="385"/>
      <c r="J62" s="385"/>
      <c r="K62" s="56"/>
      <c r="L62" s="183"/>
      <c r="M62" s="183">
        <f>M60+M61</f>
        <v>0</v>
      </c>
      <c r="N62" s="183">
        <f>N60+N61</f>
        <v>0</v>
      </c>
      <c r="O62" s="183">
        <f>O60+O61</f>
        <v>0</v>
      </c>
      <c r="P62" s="183">
        <f>P60+P61</f>
        <v>0</v>
      </c>
    </row>
    <row r="63" spans="1:16" s="17" customFormat="1" x14ac:dyDescent="0.2">
      <c r="A63" s="57"/>
      <c r="B63" s="57"/>
      <c r="C63" s="57"/>
      <c r="D63" s="57"/>
      <c r="E63" s="57"/>
      <c r="F63" s="57"/>
      <c r="G63" s="57"/>
      <c r="H63" s="57"/>
      <c r="I63" s="57"/>
      <c r="J63" s="57"/>
      <c r="K63" s="58"/>
      <c r="L63" s="59"/>
      <c r="M63" s="59"/>
      <c r="N63" s="59"/>
      <c r="O63" s="59"/>
      <c r="P63" s="59"/>
    </row>
    <row r="64" spans="1:16" s="17" customFormat="1" x14ac:dyDescent="0.2">
      <c r="A64" s="141"/>
      <c r="B64" s="142"/>
      <c r="C64" s="142"/>
      <c r="D64" s="63"/>
      <c r="E64" s="142"/>
      <c r="F64" s="63"/>
      <c r="G64" s="63"/>
      <c r="H64" s="63"/>
      <c r="I64" s="63"/>
      <c r="J64" s="63"/>
      <c r="K64" s="63"/>
      <c r="L64" s="63"/>
      <c r="M64" s="63"/>
      <c r="N64" s="142"/>
      <c r="O64" s="142"/>
      <c r="P64" s="142"/>
    </row>
    <row r="65" spans="1:16" s="17" customFormat="1" x14ac:dyDescent="0.2">
      <c r="A65" s="142"/>
      <c r="B65" s="142"/>
      <c r="C65" s="142"/>
      <c r="D65" s="63"/>
      <c r="E65" s="142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</row>
    <row r="66" spans="1:16" s="17" customFormat="1" x14ac:dyDescent="0.2">
      <c r="A66" s="24" t="s">
        <v>60</v>
      </c>
      <c r="B66" s="386"/>
      <c r="C66" s="386"/>
      <c r="D66" s="63"/>
      <c r="E66" s="142"/>
      <c r="F66" s="63"/>
      <c r="G66" s="63"/>
      <c r="H66" s="24" t="s">
        <v>61</v>
      </c>
      <c r="I66" s="387"/>
      <c r="J66" s="387"/>
      <c r="K66" s="387"/>
      <c r="L66" s="387"/>
      <c r="M66" s="387"/>
      <c r="N66" s="387"/>
      <c r="O66" s="63"/>
      <c r="P66" s="63"/>
    </row>
    <row r="67" spans="1:16" s="17" customFormat="1" x14ac:dyDescent="0.2">
      <c r="A67" s="142"/>
      <c r="B67" s="384" t="s">
        <v>62</v>
      </c>
      <c r="C67" s="384"/>
      <c r="D67" s="63"/>
      <c r="E67" s="142"/>
      <c r="F67" s="63"/>
      <c r="G67" s="63"/>
      <c r="H67" s="142"/>
      <c r="I67" s="384" t="s">
        <v>62</v>
      </c>
      <c r="J67" s="384"/>
      <c r="K67" s="384"/>
      <c r="L67" s="384"/>
      <c r="M67" s="384"/>
      <c r="N67" s="384"/>
      <c r="O67" s="63"/>
      <c r="P67" s="63"/>
    </row>
    <row r="68" spans="1:16" s="17" customFormat="1" x14ac:dyDescent="0.2">
      <c r="A68" s="142"/>
      <c r="B68" s="142"/>
      <c r="C68" s="142"/>
      <c r="D68" s="63"/>
      <c r="E68" s="142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</row>
    <row r="69" spans="1:16" s="17" customFormat="1" x14ac:dyDescent="0.2">
      <c r="A69" s="142"/>
      <c r="B69" s="142"/>
      <c r="C69" s="142"/>
      <c r="D69" s="63"/>
      <c r="E69" s="142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</row>
    <row r="70" spans="1:16" s="17" customFormat="1" x14ac:dyDescent="0.2">
      <c r="A70" s="143"/>
      <c r="B70" s="143"/>
      <c r="C70" s="144"/>
      <c r="D70" s="145"/>
      <c r="E70" s="146"/>
      <c r="F70" s="143"/>
      <c r="G70" s="146"/>
      <c r="H70" s="70"/>
      <c r="I70" s="70"/>
      <c r="J70" s="70"/>
      <c r="K70" s="70"/>
      <c r="L70" s="70"/>
      <c r="M70" s="70"/>
      <c r="N70" s="70"/>
      <c r="O70" s="70"/>
      <c r="P70" s="70"/>
    </row>
    <row r="71" spans="1:16" s="17" customFormat="1" x14ac:dyDescent="0.2">
      <c r="A71" s="143"/>
      <c r="B71" s="143"/>
      <c r="C71" s="144"/>
      <c r="D71" s="145"/>
      <c r="E71" s="146"/>
      <c r="F71" s="143"/>
      <c r="G71" s="146"/>
      <c r="H71" s="70"/>
      <c r="I71" s="70"/>
      <c r="J71" s="70"/>
      <c r="K71" s="70"/>
      <c r="L71" s="70"/>
      <c r="M71" s="70"/>
      <c r="N71" s="70"/>
      <c r="O71" s="70"/>
      <c r="P71" s="70"/>
    </row>
    <row r="72" spans="1:16" s="17" customFormat="1" x14ac:dyDescent="0.2">
      <c r="A72" s="143"/>
      <c r="B72" s="143"/>
      <c r="C72" s="144"/>
      <c r="D72" s="145"/>
      <c r="E72" s="146"/>
      <c r="F72" s="143"/>
      <c r="G72" s="146"/>
      <c r="H72" s="70"/>
      <c r="I72" s="70"/>
      <c r="J72" s="70"/>
      <c r="K72" s="70"/>
      <c r="L72" s="70"/>
      <c r="M72" s="70"/>
      <c r="N72" s="70"/>
      <c r="O72" s="70"/>
      <c r="P72" s="70"/>
    </row>
    <row r="73" spans="1:16" s="17" customFormat="1" x14ac:dyDescent="0.2">
      <c r="A73" s="143"/>
      <c r="B73" s="143"/>
      <c r="C73" s="144"/>
      <c r="D73" s="145"/>
      <c r="E73" s="146"/>
      <c r="F73" s="143"/>
      <c r="G73" s="146"/>
      <c r="H73" s="70"/>
      <c r="I73" s="70"/>
      <c r="J73" s="70"/>
      <c r="K73" s="70"/>
      <c r="L73" s="70"/>
      <c r="M73" s="70"/>
      <c r="N73" s="70"/>
      <c r="O73" s="70"/>
      <c r="P73" s="70"/>
    </row>
    <row r="74" spans="1:16" s="17" customFormat="1" x14ac:dyDescent="0.2">
      <c r="A74" s="143"/>
      <c r="B74" s="143"/>
      <c r="C74" s="144"/>
      <c r="D74" s="145"/>
      <c r="E74" s="146"/>
      <c r="F74" s="143"/>
      <c r="G74" s="146"/>
      <c r="H74" s="70"/>
      <c r="I74" s="70"/>
      <c r="J74" s="70"/>
      <c r="K74" s="70"/>
      <c r="L74" s="70"/>
      <c r="M74" s="70"/>
      <c r="N74" s="70"/>
      <c r="O74" s="70"/>
      <c r="P74" s="70"/>
    </row>
    <row r="75" spans="1:16" s="17" customFormat="1" x14ac:dyDescent="0.2">
      <c r="A75" s="143"/>
      <c r="B75" s="143"/>
      <c r="C75" s="144"/>
      <c r="D75" s="145"/>
      <c r="E75" s="146"/>
      <c r="F75" s="143"/>
      <c r="G75" s="146"/>
      <c r="H75" s="70"/>
      <c r="I75" s="70"/>
      <c r="J75" s="70"/>
      <c r="K75" s="70"/>
      <c r="L75" s="70"/>
      <c r="M75" s="70"/>
      <c r="N75" s="70"/>
      <c r="O75" s="70"/>
      <c r="P75" s="70"/>
    </row>
    <row r="76" spans="1:16" s="149" customFormat="1" x14ac:dyDescent="0.2">
      <c r="A76" s="143"/>
      <c r="B76" s="143"/>
      <c r="C76" s="144"/>
      <c r="D76" s="145"/>
      <c r="E76" s="146"/>
      <c r="F76" s="143"/>
      <c r="G76" s="146"/>
      <c r="H76" s="70"/>
      <c r="I76" s="70"/>
      <c r="J76" s="70"/>
      <c r="K76" s="70"/>
      <c r="L76" s="70"/>
      <c r="M76" s="70"/>
      <c r="N76" s="70"/>
      <c r="O76" s="70"/>
      <c r="P76" s="70"/>
    </row>
    <row r="77" spans="1:16" s="149" customFormat="1" x14ac:dyDescent="0.2">
      <c r="A77" s="143"/>
      <c r="B77" s="143"/>
      <c r="C77" s="144"/>
      <c r="D77" s="145"/>
      <c r="E77" s="146"/>
      <c r="F77" s="143"/>
      <c r="G77" s="146"/>
      <c r="H77" s="70"/>
      <c r="I77" s="70"/>
      <c r="J77" s="70"/>
      <c r="K77" s="70"/>
      <c r="L77" s="70"/>
      <c r="M77" s="70"/>
      <c r="N77" s="70"/>
      <c r="O77" s="70"/>
      <c r="P77" s="70"/>
    </row>
    <row r="78" spans="1:16" s="17" customFormat="1" x14ac:dyDescent="0.2">
      <c r="A78" s="143"/>
      <c r="B78" s="143"/>
      <c r="C78" s="144"/>
      <c r="D78" s="145"/>
      <c r="E78" s="146"/>
      <c r="F78" s="143"/>
      <c r="G78" s="146"/>
      <c r="H78" s="70"/>
      <c r="I78" s="70"/>
      <c r="J78" s="70"/>
      <c r="K78" s="70"/>
      <c r="L78" s="70"/>
      <c r="M78" s="70"/>
      <c r="N78" s="70"/>
      <c r="O78" s="70"/>
      <c r="P78" s="70"/>
    </row>
    <row r="79" spans="1:16" s="149" customFormat="1" x14ac:dyDescent="0.2">
      <c r="A79" s="143"/>
      <c r="B79" s="143"/>
      <c r="C79" s="144"/>
      <c r="D79" s="145"/>
      <c r="E79" s="146"/>
      <c r="F79" s="143"/>
      <c r="G79" s="146"/>
      <c r="H79" s="70"/>
      <c r="I79" s="70"/>
      <c r="J79" s="70"/>
      <c r="K79" s="70"/>
      <c r="L79" s="70"/>
      <c r="M79" s="70"/>
      <c r="N79" s="70"/>
      <c r="O79" s="70"/>
      <c r="P79" s="70"/>
    </row>
  </sheetData>
  <mergeCells count="27">
    <mergeCell ref="C7:P7"/>
    <mergeCell ref="A1:P1"/>
    <mergeCell ref="A3:P3"/>
    <mergeCell ref="A4:P4"/>
    <mergeCell ref="C5:P5"/>
    <mergeCell ref="C6:P6"/>
    <mergeCell ref="A60:J60"/>
    <mergeCell ref="A9:F9"/>
    <mergeCell ref="M9:P9"/>
    <mergeCell ref="M11:P11"/>
    <mergeCell ref="A13:A14"/>
    <mergeCell ref="B13:B14"/>
    <mergeCell ref="C13:C14"/>
    <mergeCell ref="D13:D14"/>
    <mergeCell ref="E13:E14"/>
    <mergeCell ref="F13:K13"/>
    <mergeCell ref="L13:P13"/>
    <mergeCell ref="A56:J56"/>
    <mergeCell ref="A57:J57"/>
    <mergeCell ref="A58:J58"/>
    <mergeCell ref="A59:J59"/>
    <mergeCell ref="B66:C66"/>
    <mergeCell ref="I66:N66"/>
    <mergeCell ref="B67:C67"/>
    <mergeCell ref="I67:N67"/>
    <mergeCell ref="A61:J61"/>
    <mergeCell ref="A62:J62"/>
  </mergeCells>
  <conditionalFormatting sqref="D19">
    <cfRule type="cellIs" dxfId="3" priority="1" stopIfTrue="1" operator="equal">
      <formula>0</formula>
    </cfRule>
    <cfRule type="expression" dxfId="2" priority="2" stopIfTrue="1">
      <formula>#DIV/0!</formula>
    </cfRule>
  </conditionalFormatting>
  <pageMargins left="0.31496062992125984" right="0.31496062992125984" top="1.0236220472440944" bottom="0.43307086614173229" header="0.51181102362204722" footer="0.15748031496062992"/>
  <pageSetup paperSize="9" scale="53" fitToHeight="0" orientation="landscape" blackAndWhite="1" horizontalDpi="4294967292" verticalDpi="360" r:id="rId1"/>
  <headerFooter alignWithMargins="0">
    <oddFooter>&amp;R&amp;8&amp;P. lapa no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Q76"/>
  <sheetViews>
    <sheetView topLeftCell="A28" zoomScaleNormal="100" workbookViewId="0">
      <selection activeCell="I18" sqref="I18"/>
    </sheetView>
  </sheetViews>
  <sheetFormatPr defaultColWidth="9.140625" defaultRowHeight="12.75" x14ac:dyDescent="0.2"/>
  <cols>
    <col min="1" max="2" width="8.7109375" style="65" customWidth="1"/>
    <col min="3" max="3" width="35.7109375" style="66" customWidth="1"/>
    <col min="4" max="4" width="9.7109375" style="67" customWidth="1"/>
    <col min="5" max="5" width="9.7109375" style="68" customWidth="1"/>
    <col min="6" max="6" width="8.7109375" style="65" customWidth="1"/>
    <col min="7" max="7" width="8.7109375" style="68" customWidth="1"/>
    <col min="8" max="8" width="8.7109375" style="69" customWidth="1"/>
    <col min="9" max="9" width="8.7109375" style="70" customWidth="1"/>
    <col min="10" max="11" width="8.7109375" style="69" customWidth="1"/>
    <col min="12" max="15" width="10.7109375" style="69" customWidth="1"/>
    <col min="16" max="16" width="12.7109375" style="69" customWidth="1"/>
    <col min="17" max="17" width="14.5703125" style="6" customWidth="1"/>
    <col min="18" max="18" width="10.85546875" style="6" customWidth="1"/>
    <col min="19" max="19" width="11.28515625" style="6" customWidth="1"/>
    <col min="20" max="20" width="24.42578125" style="6" customWidth="1"/>
    <col min="21" max="21" width="9.140625" style="6"/>
    <col min="22" max="22" width="19.5703125" style="6" bestFit="1" customWidth="1"/>
    <col min="23" max="23" width="9.140625" style="6"/>
    <col min="24" max="24" width="12.42578125" style="6" bestFit="1" customWidth="1"/>
    <col min="25" max="16384" width="9.140625" style="6"/>
  </cols>
  <sheetData>
    <row r="1" spans="1:17" s="1" customFormat="1" ht="13.15" customHeight="1" x14ac:dyDescent="0.2">
      <c r="A1" s="375" t="s">
        <v>223</v>
      </c>
      <c r="B1" s="375"/>
      <c r="C1" s="375"/>
      <c r="D1" s="375"/>
      <c r="E1" s="375"/>
      <c r="F1" s="375"/>
      <c r="G1" s="375"/>
      <c r="H1" s="375"/>
      <c r="I1" s="375"/>
      <c r="J1" s="375"/>
      <c r="K1" s="375"/>
      <c r="L1" s="375"/>
      <c r="M1" s="375"/>
      <c r="N1" s="375"/>
      <c r="O1" s="375"/>
      <c r="P1" s="375"/>
    </row>
    <row r="2" spans="1:17" s="1" customFormat="1" ht="13.15" customHeight="1" x14ac:dyDescent="0.2">
      <c r="A2" s="71"/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</row>
    <row r="3" spans="1:17" s="2" customFormat="1" ht="13.15" customHeight="1" x14ac:dyDescent="0.2">
      <c r="A3" s="376" t="str">
        <f>UPPER("Remonta darbi")</f>
        <v>REMONTA DARBI</v>
      </c>
      <c r="B3" s="376"/>
      <c r="C3" s="376"/>
      <c r="D3" s="376"/>
      <c r="E3" s="376"/>
      <c r="F3" s="376"/>
      <c r="G3" s="376"/>
      <c r="H3" s="376"/>
      <c r="I3" s="376"/>
      <c r="J3" s="376"/>
      <c r="K3" s="376"/>
      <c r="L3" s="376"/>
      <c r="M3" s="376"/>
      <c r="N3" s="376"/>
      <c r="O3" s="376"/>
      <c r="P3" s="376"/>
    </row>
    <row r="4" spans="1:17" s="3" customFormat="1" ht="13.15" customHeight="1" x14ac:dyDescent="0.2">
      <c r="A4" s="377" t="s">
        <v>0</v>
      </c>
      <c r="B4" s="377"/>
      <c r="C4" s="377"/>
      <c r="D4" s="377"/>
      <c r="E4" s="377"/>
      <c r="F4" s="377"/>
      <c r="G4" s="377"/>
      <c r="H4" s="377"/>
      <c r="I4" s="377"/>
      <c r="J4" s="377"/>
      <c r="K4" s="377"/>
      <c r="L4" s="377"/>
      <c r="M4" s="377"/>
      <c r="N4" s="377"/>
      <c r="O4" s="377"/>
      <c r="P4" s="377"/>
    </row>
    <row r="5" spans="1:17" s="4" customFormat="1" x14ac:dyDescent="0.2">
      <c r="A5" s="21" t="s">
        <v>1</v>
      </c>
      <c r="B5" s="21"/>
      <c r="C5" s="372" t="s">
        <v>81</v>
      </c>
      <c r="D5" s="372"/>
      <c r="E5" s="372"/>
      <c r="F5" s="372"/>
      <c r="G5" s="372"/>
      <c r="H5" s="372"/>
      <c r="I5" s="372"/>
      <c r="J5" s="372"/>
      <c r="K5" s="372"/>
      <c r="L5" s="372"/>
      <c r="M5" s="372"/>
      <c r="N5" s="372"/>
      <c r="O5" s="372"/>
      <c r="P5" s="372"/>
    </row>
    <row r="6" spans="1:17" s="4" customFormat="1" x14ac:dyDescent="0.2">
      <c r="A6" s="21" t="s">
        <v>2</v>
      </c>
      <c r="B6" s="21"/>
      <c r="C6" s="372" t="s">
        <v>81</v>
      </c>
      <c r="D6" s="372"/>
      <c r="E6" s="372"/>
      <c r="F6" s="372"/>
      <c r="G6" s="372"/>
      <c r="H6" s="372"/>
      <c r="I6" s="372"/>
      <c r="J6" s="372"/>
      <c r="K6" s="372"/>
      <c r="L6" s="372"/>
      <c r="M6" s="372"/>
      <c r="N6" s="372"/>
      <c r="O6" s="372"/>
      <c r="P6" s="372"/>
    </row>
    <row r="7" spans="1:17" s="4" customFormat="1" x14ac:dyDescent="0.2">
      <c r="A7" s="21" t="s">
        <v>3</v>
      </c>
      <c r="B7" s="21"/>
      <c r="C7" s="372" t="s">
        <v>496</v>
      </c>
      <c r="D7" s="372"/>
      <c r="E7" s="372"/>
      <c r="F7" s="372"/>
      <c r="G7" s="372"/>
      <c r="H7" s="372"/>
      <c r="I7" s="372"/>
      <c r="J7" s="372"/>
      <c r="K7" s="372"/>
      <c r="L7" s="372"/>
      <c r="M7" s="372"/>
      <c r="N7" s="372"/>
      <c r="O7" s="372"/>
      <c r="P7" s="372"/>
    </row>
    <row r="8" spans="1:17" s="4" customFormat="1" x14ac:dyDescent="0.2">
      <c r="A8" s="21"/>
      <c r="B8" s="21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</row>
    <row r="9" spans="1:17" s="2" customFormat="1" x14ac:dyDescent="0.2">
      <c r="A9" s="373"/>
      <c r="B9" s="373"/>
      <c r="C9" s="373"/>
      <c r="D9" s="373"/>
      <c r="E9" s="373"/>
      <c r="F9" s="373"/>
      <c r="G9" s="21"/>
      <c r="H9" s="21"/>
      <c r="I9" s="23"/>
      <c r="J9" s="23"/>
      <c r="K9" s="23"/>
      <c r="L9" s="153"/>
      <c r="M9" s="374">
        <f>P59</f>
        <v>0</v>
      </c>
      <c r="N9" s="374"/>
      <c r="O9" s="374"/>
      <c r="P9" s="374"/>
    </row>
    <row r="10" spans="1:17" s="2" customFormat="1" x14ac:dyDescent="0.2">
      <c r="A10" s="25"/>
      <c r="B10" s="25"/>
      <c r="C10" s="26"/>
      <c r="D10" s="27"/>
      <c r="E10" s="28"/>
      <c r="F10" s="27"/>
      <c r="G10" s="27"/>
      <c r="H10" s="23"/>
      <c r="I10" s="23"/>
      <c r="J10" s="23"/>
      <c r="K10" s="23"/>
      <c r="L10" s="23"/>
      <c r="M10" s="29"/>
      <c r="N10" s="21"/>
      <c r="O10" s="21"/>
      <c r="P10" s="21"/>
    </row>
    <row r="11" spans="1:17" s="2" customFormat="1" x14ac:dyDescent="0.2">
      <c r="A11" s="25"/>
      <c r="B11" s="25"/>
      <c r="C11" s="26"/>
      <c r="D11" s="27"/>
      <c r="E11" s="28"/>
      <c r="F11" s="27"/>
      <c r="G11" s="27"/>
      <c r="H11" s="23"/>
      <c r="I11" s="23"/>
      <c r="J11" s="23"/>
      <c r="K11" s="23"/>
      <c r="L11" s="30"/>
      <c r="M11" s="378"/>
      <c r="N11" s="378"/>
      <c r="O11" s="378"/>
      <c r="P11" s="378"/>
    </row>
    <row r="12" spans="1:17" s="2" customFormat="1" x14ac:dyDescent="0.2">
      <c r="A12" s="24"/>
      <c r="B12" s="24"/>
      <c r="C12" s="24"/>
      <c r="D12" s="27"/>
      <c r="E12" s="27"/>
      <c r="F12" s="23"/>
      <c r="G12" s="23"/>
      <c r="H12" s="23"/>
      <c r="I12" s="23"/>
      <c r="J12" s="23"/>
      <c r="K12" s="23"/>
      <c r="L12" s="23"/>
      <c r="M12" s="30"/>
      <c r="N12" s="29"/>
      <c r="O12" s="21"/>
      <c r="P12" s="21"/>
    </row>
    <row r="13" spans="1:17" ht="15.75" x14ac:dyDescent="0.25">
      <c r="A13" s="383" t="s">
        <v>4</v>
      </c>
      <c r="B13" s="383" t="s">
        <v>5</v>
      </c>
      <c r="C13" s="383" t="s">
        <v>6</v>
      </c>
      <c r="D13" s="383" t="s">
        <v>7</v>
      </c>
      <c r="E13" s="383" t="s">
        <v>8</v>
      </c>
      <c r="F13" s="382" t="s">
        <v>9</v>
      </c>
      <c r="G13" s="382"/>
      <c r="H13" s="382"/>
      <c r="I13" s="382"/>
      <c r="J13" s="382"/>
      <c r="K13" s="382"/>
      <c r="L13" s="382" t="s">
        <v>10</v>
      </c>
      <c r="M13" s="382"/>
      <c r="N13" s="382"/>
      <c r="O13" s="382"/>
      <c r="P13" s="382"/>
      <c r="Q13" s="5"/>
    </row>
    <row r="14" spans="1:17" ht="51" x14ac:dyDescent="0.25">
      <c r="A14" s="383"/>
      <c r="B14" s="383"/>
      <c r="C14" s="383"/>
      <c r="D14" s="383"/>
      <c r="E14" s="383"/>
      <c r="F14" s="31" t="s">
        <v>11</v>
      </c>
      <c r="G14" s="31" t="s">
        <v>12</v>
      </c>
      <c r="H14" s="31" t="s">
        <v>13</v>
      </c>
      <c r="I14" s="31" t="s">
        <v>362</v>
      </c>
      <c r="J14" s="31" t="s">
        <v>14</v>
      </c>
      <c r="K14" s="31" t="s">
        <v>15</v>
      </c>
      <c r="L14" s="31" t="s">
        <v>16</v>
      </c>
      <c r="M14" s="31" t="s">
        <v>13</v>
      </c>
      <c r="N14" s="31" t="s">
        <v>362</v>
      </c>
      <c r="O14" s="31" t="s">
        <v>14</v>
      </c>
      <c r="P14" s="31" t="s">
        <v>17</v>
      </c>
      <c r="Q14" s="5"/>
    </row>
    <row r="15" spans="1:17" ht="16.5" thickBot="1" x14ac:dyDescent="0.3">
      <c r="A15" s="32">
        <v>1</v>
      </c>
      <c r="B15" s="32"/>
      <c r="C15" s="32">
        <v>3</v>
      </c>
      <c r="D15" s="33">
        <v>4</v>
      </c>
      <c r="E15" s="32">
        <v>5</v>
      </c>
      <c r="F15" s="33">
        <v>6</v>
      </c>
      <c r="G15" s="32">
        <v>7</v>
      </c>
      <c r="H15" s="32">
        <v>8</v>
      </c>
      <c r="I15" s="33">
        <v>9</v>
      </c>
      <c r="J15" s="33">
        <v>10</v>
      </c>
      <c r="K15" s="32">
        <v>11</v>
      </c>
      <c r="L15" s="32">
        <v>12</v>
      </c>
      <c r="M15" s="32">
        <v>13</v>
      </c>
      <c r="N15" s="33">
        <v>14</v>
      </c>
      <c r="O15" s="33">
        <v>15</v>
      </c>
      <c r="P15" s="33">
        <v>16</v>
      </c>
      <c r="Q15" s="5"/>
    </row>
    <row r="16" spans="1:17" ht="16.5" thickTop="1" x14ac:dyDescent="0.25">
      <c r="A16" s="276"/>
      <c r="B16" s="276"/>
      <c r="C16" s="277" t="s">
        <v>179</v>
      </c>
      <c r="D16" s="278"/>
      <c r="E16" s="279"/>
      <c r="F16" s="154"/>
      <c r="G16" s="154"/>
      <c r="H16" s="155"/>
      <c r="I16" s="155"/>
      <c r="J16" s="155"/>
      <c r="K16" s="155"/>
      <c r="L16" s="155"/>
      <c r="M16" s="155"/>
      <c r="N16" s="155"/>
      <c r="O16" s="155"/>
      <c r="P16" s="156"/>
      <c r="Q16" s="5"/>
    </row>
    <row r="17" spans="1:17" ht="39" x14ac:dyDescent="0.25">
      <c r="A17" s="280" t="s">
        <v>450</v>
      </c>
      <c r="B17" s="280" t="s">
        <v>19</v>
      </c>
      <c r="C17" s="281" t="s">
        <v>180</v>
      </c>
      <c r="D17" s="284" t="s">
        <v>181</v>
      </c>
      <c r="E17" s="283">
        <v>1</v>
      </c>
      <c r="F17" s="157"/>
      <c r="G17" s="157"/>
      <c r="H17" s="157"/>
      <c r="I17" s="157"/>
      <c r="J17" s="157"/>
      <c r="K17" s="157"/>
      <c r="L17" s="157"/>
      <c r="M17" s="157"/>
      <c r="N17" s="157"/>
      <c r="O17" s="157"/>
      <c r="P17" s="158"/>
      <c r="Q17" s="5"/>
    </row>
    <row r="18" spans="1:17" ht="26.25" x14ac:dyDescent="0.25">
      <c r="A18" s="280" t="s">
        <v>455</v>
      </c>
      <c r="B18" s="280" t="s">
        <v>19</v>
      </c>
      <c r="C18" s="281" t="s">
        <v>182</v>
      </c>
      <c r="D18" s="284" t="s">
        <v>181</v>
      </c>
      <c r="E18" s="283">
        <v>1</v>
      </c>
      <c r="F18" s="157"/>
      <c r="G18" s="157"/>
      <c r="H18" s="157"/>
      <c r="I18" s="157"/>
      <c r="J18" s="157"/>
      <c r="K18" s="157"/>
      <c r="L18" s="157"/>
      <c r="M18" s="157"/>
      <c r="N18" s="157"/>
      <c r="O18" s="157"/>
      <c r="P18" s="158"/>
      <c r="Q18" s="5"/>
    </row>
    <row r="19" spans="1:17" ht="15.75" x14ac:dyDescent="0.25">
      <c r="A19" s="280" t="s">
        <v>457</v>
      </c>
      <c r="B19" s="280" t="s">
        <v>19</v>
      </c>
      <c r="C19" s="281" t="s">
        <v>183</v>
      </c>
      <c r="D19" s="284" t="s">
        <v>181</v>
      </c>
      <c r="E19" s="283">
        <v>1</v>
      </c>
      <c r="F19" s="157"/>
      <c r="G19" s="157"/>
      <c r="H19" s="157"/>
      <c r="I19" s="157"/>
      <c r="J19" s="157"/>
      <c r="K19" s="157"/>
      <c r="L19" s="157"/>
      <c r="M19" s="157"/>
      <c r="N19" s="157"/>
      <c r="O19" s="157"/>
      <c r="P19" s="158"/>
      <c r="Q19" s="5"/>
    </row>
    <row r="20" spans="1:17" ht="15.75" x14ac:dyDescent="0.25">
      <c r="A20" s="276"/>
      <c r="B20" s="280"/>
      <c r="C20" s="277" t="s">
        <v>184</v>
      </c>
      <c r="D20" s="278"/>
      <c r="E20" s="279"/>
      <c r="F20" s="154"/>
      <c r="G20" s="157"/>
      <c r="H20" s="159"/>
      <c r="I20" s="155"/>
      <c r="J20" s="159"/>
      <c r="K20" s="159"/>
      <c r="L20" s="159"/>
      <c r="M20" s="159"/>
      <c r="N20" s="159"/>
      <c r="O20" s="159"/>
      <c r="P20" s="160"/>
      <c r="Q20" s="5"/>
    </row>
    <row r="21" spans="1:17" ht="15.75" x14ac:dyDescent="0.25">
      <c r="A21" s="280" t="s">
        <v>454</v>
      </c>
      <c r="B21" s="280" t="s">
        <v>19</v>
      </c>
      <c r="C21" s="286" t="s">
        <v>185</v>
      </c>
      <c r="D21" s="282" t="s">
        <v>186</v>
      </c>
      <c r="E21" s="279">
        <v>6</v>
      </c>
      <c r="F21" s="154"/>
      <c r="G21" s="157"/>
      <c r="H21" s="159"/>
      <c r="I21" s="154"/>
      <c r="J21" s="159"/>
      <c r="K21" s="159"/>
      <c r="L21" s="159"/>
      <c r="M21" s="159"/>
      <c r="N21" s="159"/>
      <c r="O21" s="159"/>
      <c r="P21" s="160"/>
      <c r="Q21" s="5"/>
    </row>
    <row r="22" spans="1:17" ht="15.75" x14ac:dyDescent="0.25">
      <c r="A22" s="276"/>
      <c r="B22" s="280"/>
      <c r="C22" s="300" t="s">
        <v>187</v>
      </c>
      <c r="D22" s="282" t="s">
        <v>186</v>
      </c>
      <c r="E22" s="279">
        <v>0.5</v>
      </c>
      <c r="F22" s="154"/>
      <c r="G22" s="157"/>
      <c r="H22" s="161"/>
      <c r="I22" s="154"/>
      <c r="J22" s="154"/>
      <c r="K22" s="159"/>
      <c r="L22" s="159"/>
      <c r="M22" s="159"/>
      <c r="N22" s="159"/>
      <c r="O22" s="159"/>
      <c r="P22" s="160"/>
      <c r="Q22" s="5"/>
    </row>
    <row r="23" spans="1:17" ht="15.75" x14ac:dyDescent="0.25">
      <c r="A23" s="276"/>
      <c r="B23" s="280"/>
      <c r="C23" s="300" t="s">
        <v>188</v>
      </c>
      <c r="D23" s="282" t="s">
        <v>189</v>
      </c>
      <c r="E23" s="279">
        <v>0.5</v>
      </c>
      <c r="F23" s="154"/>
      <c r="G23" s="157"/>
      <c r="H23" s="161"/>
      <c r="I23" s="154"/>
      <c r="J23" s="154"/>
      <c r="K23" s="159"/>
      <c r="L23" s="159"/>
      <c r="M23" s="159"/>
      <c r="N23" s="159"/>
      <c r="O23" s="159"/>
      <c r="P23" s="160"/>
      <c r="Q23" s="5"/>
    </row>
    <row r="24" spans="1:17" ht="15.75" x14ac:dyDescent="0.25">
      <c r="A24" s="276"/>
      <c r="B24" s="280"/>
      <c r="C24" s="288" t="s">
        <v>190</v>
      </c>
      <c r="D24" s="289" t="s">
        <v>191</v>
      </c>
      <c r="E24" s="283">
        <v>0.5</v>
      </c>
      <c r="F24" s="162"/>
      <c r="G24" s="157"/>
      <c r="H24" s="162"/>
      <c r="I24" s="162"/>
      <c r="J24" s="162"/>
      <c r="K24" s="157"/>
      <c r="L24" s="157"/>
      <c r="M24" s="157"/>
      <c r="N24" s="157"/>
      <c r="O24" s="157"/>
      <c r="P24" s="158"/>
      <c r="Q24" s="5"/>
    </row>
    <row r="25" spans="1:17" ht="15.75" x14ac:dyDescent="0.25">
      <c r="A25" s="280" t="s">
        <v>451</v>
      </c>
      <c r="B25" s="280" t="s">
        <v>19</v>
      </c>
      <c r="C25" s="318" t="s">
        <v>192</v>
      </c>
      <c r="D25" s="282" t="s">
        <v>193</v>
      </c>
      <c r="E25" s="283">
        <v>10</v>
      </c>
      <c r="F25" s="162"/>
      <c r="G25" s="157"/>
      <c r="H25" s="162"/>
      <c r="I25" s="162"/>
      <c r="J25" s="162"/>
      <c r="K25" s="157"/>
      <c r="L25" s="157"/>
      <c r="M25" s="157"/>
      <c r="N25" s="155"/>
      <c r="O25" s="157"/>
      <c r="P25" s="158"/>
      <c r="Q25" s="5"/>
    </row>
    <row r="26" spans="1:17" ht="15.75" x14ac:dyDescent="0.25">
      <c r="A26" s="280"/>
      <c r="B26" s="280"/>
      <c r="C26" s="300" t="s">
        <v>188</v>
      </c>
      <c r="D26" s="304" t="s">
        <v>189</v>
      </c>
      <c r="E26" s="298">
        <f>E25*1.1</f>
        <v>11</v>
      </c>
      <c r="F26" s="162"/>
      <c r="G26" s="157"/>
      <c r="H26" s="162"/>
      <c r="I26" s="162"/>
      <c r="J26" s="162"/>
      <c r="K26" s="157"/>
      <c r="L26" s="157"/>
      <c r="M26" s="157"/>
      <c r="N26" s="155"/>
      <c r="O26" s="157"/>
      <c r="P26" s="158"/>
      <c r="Q26" s="5"/>
    </row>
    <row r="27" spans="1:17" ht="15.75" x14ac:dyDescent="0.25">
      <c r="A27" s="280"/>
      <c r="B27" s="280"/>
      <c r="C27" s="300" t="s">
        <v>194</v>
      </c>
      <c r="D27" s="282" t="s">
        <v>30</v>
      </c>
      <c r="E27" s="283">
        <f>E25/20</f>
        <v>0.5</v>
      </c>
      <c r="F27" s="162"/>
      <c r="G27" s="157"/>
      <c r="H27" s="162"/>
      <c r="I27" s="162"/>
      <c r="J27" s="162"/>
      <c r="K27" s="157"/>
      <c r="L27" s="157"/>
      <c r="M27" s="157"/>
      <c r="N27" s="155"/>
      <c r="O27" s="157"/>
      <c r="P27" s="158"/>
      <c r="Q27" s="5"/>
    </row>
    <row r="28" spans="1:17" ht="15.75" x14ac:dyDescent="0.25">
      <c r="A28" s="280" t="s">
        <v>458</v>
      </c>
      <c r="B28" s="280" t="s">
        <v>19</v>
      </c>
      <c r="C28" s="305" t="s">
        <v>195</v>
      </c>
      <c r="D28" s="282" t="s">
        <v>193</v>
      </c>
      <c r="E28" s="306">
        <f>E25</f>
        <v>10</v>
      </c>
      <c r="F28" s="162"/>
      <c r="G28" s="157"/>
      <c r="H28" s="162"/>
      <c r="I28" s="162"/>
      <c r="J28" s="162"/>
      <c r="K28" s="157"/>
      <c r="L28" s="157"/>
      <c r="M28" s="157"/>
      <c r="N28" s="157"/>
      <c r="O28" s="157"/>
      <c r="P28" s="158"/>
      <c r="Q28" s="5"/>
    </row>
    <row r="29" spans="1:17" ht="15.75" x14ac:dyDescent="0.25">
      <c r="A29" s="280"/>
      <c r="B29" s="280"/>
      <c r="C29" s="288" t="s">
        <v>196</v>
      </c>
      <c r="D29" s="289" t="s">
        <v>191</v>
      </c>
      <c r="E29" s="298">
        <f>E28/7</f>
        <v>1.4285714285714286</v>
      </c>
      <c r="F29" s="157"/>
      <c r="G29" s="157"/>
      <c r="H29" s="162"/>
      <c r="I29" s="162"/>
      <c r="J29" s="162"/>
      <c r="K29" s="157"/>
      <c r="L29" s="157"/>
      <c r="M29" s="157"/>
      <c r="N29" s="157"/>
      <c r="O29" s="157"/>
      <c r="P29" s="158"/>
      <c r="Q29" s="5"/>
    </row>
    <row r="30" spans="1:17" ht="15.75" x14ac:dyDescent="0.25">
      <c r="A30" s="280" t="s">
        <v>459</v>
      </c>
      <c r="B30" s="280" t="s">
        <v>19</v>
      </c>
      <c r="C30" s="305" t="s">
        <v>197</v>
      </c>
      <c r="D30" s="282" t="s">
        <v>193</v>
      </c>
      <c r="E30" s="298">
        <f>17.6*1.22+6.3*1.22</f>
        <v>29.158000000000001</v>
      </c>
      <c r="F30" s="162"/>
      <c r="G30" s="157"/>
      <c r="H30" s="162"/>
      <c r="I30" s="162"/>
      <c r="J30" s="162"/>
      <c r="K30" s="157"/>
      <c r="L30" s="157"/>
      <c r="M30" s="157"/>
      <c r="N30" s="157"/>
      <c r="O30" s="157"/>
      <c r="P30" s="158"/>
      <c r="Q30" s="5"/>
    </row>
    <row r="31" spans="1:17" ht="15.75" x14ac:dyDescent="0.25">
      <c r="A31" s="307"/>
      <c r="B31" s="280"/>
      <c r="C31" s="288" t="s">
        <v>198</v>
      </c>
      <c r="D31" s="289" t="s">
        <v>30</v>
      </c>
      <c r="E31" s="298">
        <f>E30*1.1</f>
        <v>32.073800000000006</v>
      </c>
      <c r="F31" s="162"/>
      <c r="G31" s="157"/>
      <c r="H31" s="162"/>
      <c r="I31" s="162"/>
      <c r="J31" s="162"/>
      <c r="K31" s="157"/>
      <c r="L31" s="157"/>
      <c r="M31" s="157"/>
      <c r="N31" s="157"/>
      <c r="O31" s="157"/>
      <c r="P31" s="158"/>
      <c r="Q31" s="5"/>
    </row>
    <row r="32" spans="1:17" ht="15.75" x14ac:dyDescent="0.25">
      <c r="A32" s="307"/>
      <c r="B32" s="280"/>
      <c r="C32" s="288" t="s">
        <v>199</v>
      </c>
      <c r="D32" s="289" t="s">
        <v>200</v>
      </c>
      <c r="E32" s="298">
        <v>2</v>
      </c>
      <c r="F32" s="162"/>
      <c r="G32" s="157"/>
      <c r="H32" s="162"/>
      <c r="I32" s="162"/>
      <c r="J32" s="162"/>
      <c r="K32" s="157"/>
      <c r="L32" s="157"/>
      <c r="M32" s="157"/>
      <c r="N32" s="157"/>
      <c r="O32" s="157"/>
      <c r="P32" s="158"/>
      <c r="Q32" s="5"/>
    </row>
    <row r="33" spans="1:17" ht="15.75" x14ac:dyDescent="0.25">
      <c r="A33" s="280" t="s">
        <v>460</v>
      </c>
      <c r="B33" s="280" t="s">
        <v>19</v>
      </c>
      <c r="C33" s="305" t="s">
        <v>201</v>
      </c>
      <c r="D33" s="282" t="s">
        <v>193</v>
      </c>
      <c r="E33" s="306">
        <f>E30</f>
        <v>29.158000000000001</v>
      </c>
      <c r="F33" s="162"/>
      <c r="G33" s="157"/>
      <c r="H33" s="162"/>
      <c r="I33" s="162"/>
      <c r="J33" s="162"/>
      <c r="K33" s="157"/>
      <c r="L33" s="157"/>
      <c r="M33" s="157"/>
      <c r="N33" s="157"/>
      <c r="O33" s="157"/>
      <c r="P33" s="158"/>
      <c r="Q33" s="5"/>
    </row>
    <row r="34" spans="1:17" ht="15.75" x14ac:dyDescent="0.25">
      <c r="A34" s="307"/>
      <c r="B34" s="280"/>
      <c r="C34" s="288" t="s">
        <v>190</v>
      </c>
      <c r="D34" s="289" t="s">
        <v>191</v>
      </c>
      <c r="E34" s="283">
        <f>E33/3.5</f>
        <v>8.330857142857143</v>
      </c>
      <c r="F34" s="162"/>
      <c r="G34" s="157"/>
      <c r="H34" s="162"/>
      <c r="I34" s="162"/>
      <c r="J34" s="162"/>
      <c r="K34" s="157"/>
      <c r="L34" s="157"/>
      <c r="M34" s="157"/>
      <c r="N34" s="157"/>
      <c r="O34" s="157"/>
      <c r="P34" s="158"/>
      <c r="Q34" s="5"/>
    </row>
    <row r="35" spans="1:17" ht="15.75" x14ac:dyDescent="0.25">
      <c r="A35" s="307"/>
      <c r="B35" s="280"/>
      <c r="C35" s="288" t="s">
        <v>202</v>
      </c>
      <c r="D35" s="289" t="s">
        <v>191</v>
      </c>
      <c r="E35" s="298">
        <f>E34</f>
        <v>8.330857142857143</v>
      </c>
      <c r="F35" s="162"/>
      <c r="G35" s="157"/>
      <c r="H35" s="162"/>
      <c r="I35" s="162"/>
      <c r="J35" s="162"/>
      <c r="K35" s="157"/>
      <c r="L35" s="157"/>
      <c r="M35" s="157"/>
      <c r="N35" s="157"/>
      <c r="O35" s="157"/>
      <c r="P35" s="158"/>
      <c r="Q35" s="5"/>
    </row>
    <row r="36" spans="1:17" ht="15.75" x14ac:dyDescent="0.25">
      <c r="A36" s="280" t="s">
        <v>461</v>
      </c>
      <c r="B36" s="280" t="s">
        <v>19</v>
      </c>
      <c r="C36" s="305" t="s">
        <v>203</v>
      </c>
      <c r="D36" s="282" t="s">
        <v>193</v>
      </c>
      <c r="E36" s="306">
        <v>7</v>
      </c>
      <c r="F36" s="162"/>
      <c r="G36" s="157"/>
      <c r="H36" s="162"/>
      <c r="I36" s="162"/>
      <c r="J36" s="162"/>
      <c r="K36" s="157"/>
      <c r="L36" s="157"/>
      <c r="M36" s="157"/>
      <c r="N36" s="157"/>
      <c r="O36" s="157"/>
      <c r="P36" s="158"/>
      <c r="Q36" s="5"/>
    </row>
    <row r="37" spans="1:17" ht="15.75" x14ac:dyDescent="0.25">
      <c r="A37" s="307"/>
      <c r="B37" s="280"/>
      <c r="C37" s="288" t="s">
        <v>204</v>
      </c>
      <c r="D37" s="289" t="s">
        <v>191</v>
      </c>
      <c r="E37" s="283">
        <f>E36/3.5</f>
        <v>2</v>
      </c>
      <c r="F37" s="162"/>
      <c r="G37" s="157"/>
      <c r="H37" s="162"/>
      <c r="I37" s="162"/>
      <c r="J37" s="162"/>
      <c r="K37" s="157"/>
      <c r="L37" s="157"/>
      <c r="M37" s="157"/>
      <c r="N37" s="157"/>
      <c r="O37" s="157"/>
      <c r="P37" s="158"/>
      <c r="Q37" s="5"/>
    </row>
    <row r="38" spans="1:17" ht="15.75" x14ac:dyDescent="0.25">
      <c r="A38" s="276"/>
      <c r="B38" s="280"/>
      <c r="C38" s="277" t="s">
        <v>205</v>
      </c>
      <c r="D38" s="289"/>
      <c r="E38" s="283"/>
      <c r="F38" s="162"/>
      <c r="G38" s="157"/>
      <c r="H38" s="162"/>
      <c r="I38" s="162"/>
      <c r="J38" s="162"/>
      <c r="K38" s="157"/>
      <c r="L38" s="157"/>
      <c r="M38" s="157"/>
      <c r="N38" s="157"/>
      <c r="O38" s="157"/>
      <c r="P38" s="158"/>
      <c r="Q38" s="5"/>
    </row>
    <row r="39" spans="1:17" ht="15.75" x14ac:dyDescent="0.25">
      <c r="A39" s="309" t="s">
        <v>462</v>
      </c>
      <c r="B39" s="280" t="s">
        <v>19</v>
      </c>
      <c r="C39" s="305" t="s">
        <v>206</v>
      </c>
      <c r="D39" s="282" t="s">
        <v>186</v>
      </c>
      <c r="E39" s="283">
        <v>1</v>
      </c>
      <c r="F39" s="162"/>
      <c r="G39" s="157"/>
      <c r="H39" s="162"/>
      <c r="I39" s="162"/>
      <c r="J39" s="162"/>
      <c r="K39" s="157"/>
      <c r="L39" s="157"/>
      <c r="M39" s="157"/>
      <c r="N39" s="157"/>
      <c r="O39" s="157"/>
      <c r="P39" s="158"/>
      <c r="Q39" s="5"/>
    </row>
    <row r="40" spans="1:17" ht="26.25" x14ac:dyDescent="0.25">
      <c r="A40" s="309"/>
      <c r="B40" s="280"/>
      <c r="C40" s="320" t="s">
        <v>207</v>
      </c>
      <c r="D40" s="321" t="s">
        <v>186</v>
      </c>
      <c r="E40" s="322">
        <v>1</v>
      </c>
      <c r="F40" s="163"/>
      <c r="G40" s="157"/>
      <c r="H40" s="163"/>
      <c r="I40" s="163"/>
      <c r="J40" s="163"/>
      <c r="K40" s="163"/>
      <c r="L40" s="163"/>
      <c r="M40" s="163"/>
      <c r="N40" s="163"/>
      <c r="O40" s="163"/>
      <c r="P40" s="164"/>
      <c r="Q40" s="5"/>
    </row>
    <row r="41" spans="1:17" ht="15.75" x14ac:dyDescent="0.25">
      <c r="A41" s="276"/>
      <c r="B41" s="280"/>
      <c r="C41" s="288" t="s">
        <v>208</v>
      </c>
      <c r="D41" s="289" t="s">
        <v>209</v>
      </c>
      <c r="E41" s="283">
        <v>1</v>
      </c>
      <c r="F41" s="162"/>
      <c r="G41" s="157"/>
      <c r="H41" s="162"/>
      <c r="I41" s="162"/>
      <c r="J41" s="162"/>
      <c r="K41" s="157"/>
      <c r="L41" s="157"/>
      <c r="M41" s="157"/>
      <c r="N41" s="157"/>
      <c r="O41" s="157"/>
      <c r="P41" s="158"/>
      <c r="Q41" s="5"/>
    </row>
    <row r="42" spans="1:17" ht="15.75" x14ac:dyDescent="0.25">
      <c r="A42" s="276"/>
      <c r="B42" s="280"/>
      <c r="C42" s="311" t="s">
        <v>367</v>
      </c>
      <c r="D42" s="289" t="s">
        <v>181</v>
      </c>
      <c r="E42" s="283">
        <v>1</v>
      </c>
      <c r="F42" s="162"/>
      <c r="G42" s="157"/>
      <c r="H42" s="162"/>
      <c r="I42" s="162"/>
      <c r="J42" s="162"/>
      <c r="K42" s="157"/>
      <c r="L42" s="157"/>
      <c r="M42" s="157"/>
      <c r="N42" s="157"/>
      <c r="O42" s="157"/>
      <c r="P42" s="158"/>
      <c r="Q42" s="5"/>
    </row>
    <row r="43" spans="1:17" ht="15.75" x14ac:dyDescent="0.25">
      <c r="A43" s="309" t="s">
        <v>463</v>
      </c>
      <c r="B43" s="280" t="s">
        <v>19</v>
      </c>
      <c r="C43" s="305" t="s">
        <v>210</v>
      </c>
      <c r="D43" s="282" t="s">
        <v>186</v>
      </c>
      <c r="E43" s="283">
        <v>1</v>
      </c>
      <c r="F43" s="162"/>
      <c r="G43" s="157"/>
      <c r="H43" s="162"/>
      <c r="I43" s="162"/>
      <c r="J43" s="162"/>
      <c r="K43" s="157"/>
      <c r="L43" s="157"/>
      <c r="M43" s="157"/>
      <c r="N43" s="157"/>
      <c r="O43" s="157"/>
      <c r="P43" s="158"/>
      <c r="Q43" s="5"/>
    </row>
    <row r="44" spans="1:17" ht="15.75" x14ac:dyDescent="0.25">
      <c r="A44" s="309" t="s">
        <v>464</v>
      </c>
      <c r="B44" s="280" t="s">
        <v>19</v>
      </c>
      <c r="C44" s="305" t="s">
        <v>211</v>
      </c>
      <c r="D44" s="282" t="s">
        <v>30</v>
      </c>
      <c r="E44" s="306">
        <v>10</v>
      </c>
      <c r="F44" s="162"/>
      <c r="G44" s="157"/>
      <c r="H44" s="162"/>
      <c r="I44" s="162"/>
      <c r="J44" s="162"/>
      <c r="K44" s="157"/>
      <c r="L44" s="157"/>
      <c r="M44" s="157"/>
      <c r="N44" s="157"/>
      <c r="O44" s="157"/>
      <c r="P44" s="158"/>
      <c r="Q44" s="5"/>
    </row>
    <row r="45" spans="1:17" ht="15.75" x14ac:dyDescent="0.25">
      <c r="A45" s="309"/>
      <c r="B45" s="280"/>
      <c r="C45" s="277" t="s">
        <v>212</v>
      </c>
      <c r="D45" s="282"/>
      <c r="E45" s="279"/>
      <c r="F45" s="154"/>
      <c r="G45" s="157"/>
      <c r="H45" s="159"/>
      <c r="I45" s="155"/>
      <c r="J45" s="155"/>
      <c r="K45" s="155"/>
      <c r="L45" s="159"/>
      <c r="M45" s="159"/>
      <c r="N45" s="155"/>
      <c r="O45" s="159"/>
      <c r="P45" s="156"/>
      <c r="Q45" s="5"/>
    </row>
    <row r="46" spans="1:17" ht="15.75" x14ac:dyDescent="0.25">
      <c r="A46" s="280" t="s">
        <v>465</v>
      </c>
      <c r="B46" s="280" t="s">
        <v>19</v>
      </c>
      <c r="C46" s="290" t="s">
        <v>213</v>
      </c>
      <c r="D46" s="313" t="s">
        <v>209</v>
      </c>
      <c r="E46" s="279">
        <v>1</v>
      </c>
      <c r="F46" s="165"/>
      <c r="G46" s="157"/>
      <c r="H46" s="155"/>
      <c r="I46" s="166"/>
      <c r="J46" s="155"/>
      <c r="K46" s="157"/>
      <c r="L46" s="157"/>
      <c r="M46" s="157"/>
      <c r="N46" s="167"/>
      <c r="O46" s="157"/>
      <c r="P46" s="158"/>
      <c r="Q46" s="5"/>
    </row>
    <row r="47" spans="1:17" ht="15.75" x14ac:dyDescent="0.25">
      <c r="A47" s="280"/>
      <c r="B47" s="280"/>
      <c r="C47" s="300" t="s">
        <v>214</v>
      </c>
      <c r="D47" s="314" t="s">
        <v>209</v>
      </c>
      <c r="E47" s="315">
        <v>1</v>
      </c>
      <c r="F47" s="168"/>
      <c r="G47" s="157"/>
      <c r="H47" s="155"/>
      <c r="I47" s="169"/>
      <c r="J47" s="157"/>
      <c r="K47" s="157"/>
      <c r="L47" s="157"/>
      <c r="M47" s="157"/>
      <c r="N47" s="167"/>
      <c r="O47" s="157"/>
      <c r="P47" s="158"/>
      <c r="Q47" s="5"/>
    </row>
    <row r="48" spans="1:17" ht="15.75" x14ac:dyDescent="0.25">
      <c r="A48" s="276"/>
      <c r="B48" s="280"/>
      <c r="C48" s="277" t="s">
        <v>215</v>
      </c>
      <c r="D48" s="278"/>
      <c r="E48" s="279"/>
      <c r="F48" s="170"/>
      <c r="G48" s="157"/>
      <c r="H48" s="167"/>
      <c r="I48" s="167"/>
      <c r="J48" s="157"/>
      <c r="K48" s="167"/>
      <c r="L48" s="167"/>
      <c r="M48" s="167"/>
      <c r="N48" s="167"/>
      <c r="O48" s="167"/>
      <c r="P48" s="171"/>
      <c r="Q48" s="5"/>
    </row>
    <row r="49" spans="1:17" ht="25.5" x14ac:dyDescent="0.25">
      <c r="A49" s="280" t="s">
        <v>466</v>
      </c>
      <c r="B49" s="280" t="s">
        <v>19</v>
      </c>
      <c r="C49" s="290" t="s">
        <v>216</v>
      </c>
      <c r="D49" s="313" t="s">
        <v>217</v>
      </c>
      <c r="E49" s="316">
        <v>1</v>
      </c>
      <c r="F49" s="172"/>
      <c r="G49" s="157"/>
      <c r="H49" s="173"/>
      <c r="I49" s="174"/>
      <c r="J49" s="157"/>
      <c r="K49" s="173"/>
      <c r="L49" s="175"/>
      <c r="M49" s="173"/>
      <c r="N49" s="173"/>
      <c r="O49" s="173"/>
      <c r="P49" s="176"/>
      <c r="Q49" s="5"/>
    </row>
    <row r="50" spans="1:17" ht="15.75" x14ac:dyDescent="0.25">
      <c r="A50" s="280" t="s">
        <v>467</v>
      </c>
      <c r="B50" s="280" t="s">
        <v>19</v>
      </c>
      <c r="C50" s="290" t="s">
        <v>218</v>
      </c>
      <c r="D50" s="319" t="s">
        <v>181</v>
      </c>
      <c r="E50" s="279">
        <v>6</v>
      </c>
      <c r="F50" s="177"/>
      <c r="G50" s="157"/>
      <c r="H50" s="155"/>
      <c r="I50" s="178"/>
      <c r="J50" s="155"/>
      <c r="K50" s="155"/>
      <c r="L50" s="155"/>
      <c r="M50" s="155"/>
      <c r="N50" s="155"/>
      <c r="O50" s="179"/>
      <c r="P50" s="156"/>
      <c r="Q50" s="5"/>
    </row>
    <row r="51" spans="1:17" ht="15.75" x14ac:dyDescent="0.25">
      <c r="A51" s="280" t="s">
        <v>468</v>
      </c>
      <c r="B51" s="280" t="s">
        <v>19</v>
      </c>
      <c r="C51" s="290" t="s">
        <v>219</v>
      </c>
      <c r="D51" s="319" t="s">
        <v>181</v>
      </c>
      <c r="E51" s="279">
        <v>1</v>
      </c>
      <c r="F51" s="177"/>
      <c r="G51" s="157"/>
      <c r="H51" s="155"/>
      <c r="I51" s="178"/>
      <c r="J51" s="155"/>
      <c r="K51" s="155"/>
      <c r="L51" s="155"/>
      <c r="M51" s="155"/>
      <c r="N51" s="155"/>
      <c r="O51" s="179"/>
      <c r="P51" s="156"/>
      <c r="Q51" s="5"/>
    </row>
    <row r="52" spans="1:17" ht="15.75" x14ac:dyDescent="0.25">
      <c r="A52" s="280" t="s">
        <v>469</v>
      </c>
      <c r="B52" s="280" t="s">
        <v>19</v>
      </c>
      <c r="C52" s="317" t="s">
        <v>220</v>
      </c>
      <c r="D52" s="314" t="s">
        <v>193</v>
      </c>
      <c r="E52" s="283">
        <v>54.1</v>
      </c>
      <c r="F52" s="168"/>
      <c r="G52" s="157"/>
      <c r="H52" s="173"/>
      <c r="I52" s="169"/>
      <c r="J52" s="157"/>
      <c r="K52" s="173"/>
      <c r="L52" s="173"/>
      <c r="M52" s="173"/>
      <c r="N52" s="173"/>
      <c r="O52" s="173"/>
      <c r="P52" s="180"/>
      <c r="Q52" s="5"/>
    </row>
    <row r="53" spans="1:17" s="17" customFormat="1" x14ac:dyDescent="0.2">
      <c r="A53" s="379" t="s">
        <v>85</v>
      </c>
      <c r="B53" s="379"/>
      <c r="C53" s="379"/>
      <c r="D53" s="379"/>
      <c r="E53" s="379"/>
      <c r="F53" s="379"/>
      <c r="G53" s="379"/>
      <c r="H53" s="379"/>
      <c r="I53" s="379"/>
      <c r="J53" s="379"/>
      <c r="K53" s="72"/>
      <c r="L53" s="181">
        <f>SUM(L17:L52)</f>
        <v>0</v>
      </c>
      <c r="M53" s="181">
        <f>SUM(M17:M52)</f>
        <v>0</v>
      </c>
      <c r="N53" s="181">
        <f>SUM(N18:N52)</f>
        <v>0</v>
      </c>
      <c r="O53" s="181">
        <f>SUM(O16:O52)</f>
        <v>0</v>
      </c>
      <c r="P53" s="181">
        <f>SUM(P17:P52)</f>
        <v>0</v>
      </c>
    </row>
    <row r="54" spans="1:17" s="17" customFormat="1" x14ac:dyDescent="0.2">
      <c r="A54" s="380" t="s">
        <v>53</v>
      </c>
      <c r="B54" s="380"/>
      <c r="C54" s="380"/>
      <c r="D54" s="380"/>
      <c r="E54" s="380"/>
      <c r="F54" s="380"/>
      <c r="G54" s="380"/>
      <c r="H54" s="380"/>
      <c r="I54" s="380"/>
      <c r="J54" s="380"/>
      <c r="K54" s="264">
        <v>0.12</v>
      </c>
      <c r="L54" s="14"/>
      <c r="M54" s="182">
        <f>ROUND(M53*K54,2)</f>
        <v>0</v>
      </c>
      <c r="N54" s="182">
        <f>ROUND(N53*K54,2)</f>
        <v>0</v>
      </c>
      <c r="O54" s="182">
        <f>ROUND(O53*K54,2)</f>
        <v>0</v>
      </c>
      <c r="P54" s="182">
        <f>ROUND(P53*K54,2)</f>
        <v>0</v>
      </c>
    </row>
    <row r="55" spans="1:17" s="17" customFormat="1" x14ac:dyDescent="0.2">
      <c r="A55" s="381" t="s">
        <v>54</v>
      </c>
      <c r="B55" s="381"/>
      <c r="C55" s="381"/>
      <c r="D55" s="381"/>
      <c r="E55" s="381"/>
      <c r="F55" s="381"/>
      <c r="G55" s="381"/>
      <c r="H55" s="381"/>
      <c r="I55" s="381"/>
      <c r="J55" s="381"/>
      <c r="K55" s="265"/>
      <c r="L55" s="14"/>
      <c r="M55" s="182"/>
      <c r="N55" s="182"/>
      <c r="O55" s="182"/>
      <c r="P55" s="182">
        <f>ROUND(P54*9%,2)</f>
        <v>0</v>
      </c>
    </row>
    <row r="56" spans="1:17" s="18" customFormat="1" x14ac:dyDescent="0.2">
      <c r="A56" s="380" t="s">
        <v>55</v>
      </c>
      <c r="B56" s="380"/>
      <c r="C56" s="380"/>
      <c r="D56" s="380"/>
      <c r="E56" s="380"/>
      <c r="F56" s="380"/>
      <c r="G56" s="380"/>
      <c r="H56" s="380"/>
      <c r="I56" s="380"/>
      <c r="J56" s="380"/>
      <c r="K56" s="264">
        <v>0.06</v>
      </c>
      <c r="L56" s="14"/>
      <c r="M56" s="182">
        <f>ROUND(M53*K56,2)</f>
        <v>0</v>
      </c>
      <c r="N56" s="182">
        <f>ROUND(N53*K56,2)</f>
        <v>0</v>
      </c>
      <c r="O56" s="182">
        <f>ROUND(O53*K56,2)</f>
        <v>0</v>
      </c>
      <c r="P56" s="182">
        <f>ROUND(P53*K56,2)</f>
        <v>0</v>
      </c>
    </row>
    <row r="57" spans="1:17" s="18" customFormat="1" x14ac:dyDescent="0.2">
      <c r="A57" s="385" t="s">
        <v>56</v>
      </c>
      <c r="B57" s="385"/>
      <c r="C57" s="385"/>
      <c r="D57" s="385"/>
      <c r="E57" s="385"/>
      <c r="F57" s="385"/>
      <c r="G57" s="385"/>
      <c r="H57" s="385"/>
      <c r="I57" s="385"/>
      <c r="J57" s="385"/>
      <c r="K57" s="56"/>
      <c r="L57" s="55"/>
      <c r="M57" s="183">
        <f>M53+M54+M56</f>
        <v>0</v>
      </c>
      <c r="N57" s="183">
        <f>N53+N54+N56</f>
        <v>0</v>
      </c>
      <c r="O57" s="183">
        <f>O53+O54+O56</f>
        <v>0</v>
      </c>
      <c r="P57" s="183">
        <f>P53+P54+P56</f>
        <v>0</v>
      </c>
    </row>
    <row r="58" spans="1:17" s="18" customFormat="1" x14ac:dyDescent="0.2">
      <c r="A58" s="380" t="s">
        <v>57</v>
      </c>
      <c r="B58" s="380"/>
      <c r="C58" s="380"/>
      <c r="D58" s="380"/>
      <c r="E58" s="380"/>
      <c r="F58" s="380"/>
      <c r="G58" s="380"/>
      <c r="H58" s="380"/>
      <c r="I58" s="380"/>
      <c r="J58" s="380"/>
      <c r="K58" s="54">
        <v>0.21</v>
      </c>
      <c r="L58" s="14"/>
      <c r="M58" s="182">
        <f>ROUND(M57*K58,2)</f>
        <v>0</v>
      </c>
      <c r="N58" s="182">
        <f>ROUND(N57*K58,2)</f>
        <v>0</v>
      </c>
      <c r="O58" s="182">
        <f>ROUND(O57*K58,2)</f>
        <v>0</v>
      </c>
      <c r="P58" s="182">
        <f>ROUND(P57*K58,2)</f>
        <v>0</v>
      </c>
    </row>
    <row r="59" spans="1:17" s="18" customFormat="1" x14ac:dyDescent="0.2">
      <c r="A59" s="385" t="s">
        <v>58</v>
      </c>
      <c r="B59" s="385"/>
      <c r="C59" s="385"/>
      <c r="D59" s="385"/>
      <c r="E59" s="385"/>
      <c r="F59" s="385"/>
      <c r="G59" s="385"/>
      <c r="H59" s="385"/>
      <c r="I59" s="385"/>
      <c r="J59" s="385"/>
      <c r="K59" s="56"/>
      <c r="L59" s="55"/>
      <c r="M59" s="183">
        <f>M57+M58</f>
        <v>0</v>
      </c>
      <c r="N59" s="183">
        <f>N57+N58</f>
        <v>0</v>
      </c>
      <c r="O59" s="183">
        <f>O57+O58</f>
        <v>0</v>
      </c>
      <c r="P59" s="183">
        <f>P57+P58</f>
        <v>0</v>
      </c>
    </row>
    <row r="60" spans="1:17" s="18" customFormat="1" x14ac:dyDescent="0.2">
      <c r="A60" s="57"/>
      <c r="B60" s="57"/>
      <c r="C60" s="57"/>
      <c r="D60" s="57"/>
      <c r="E60" s="57"/>
      <c r="F60" s="57"/>
      <c r="G60" s="57"/>
      <c r="H60" s="57"/>
      <c r="I60" s="57"/>
      <c r="J60" s="57"/>
      <c r="K60" s="58"/>
      <c r="L60" s="59"/>
      <c r="M60" s="59"/>
      <c r="N60" s="59"/>
      <c r="O60" s="59"/>
      <c r="P60" s="59"/>
    </row>
    <row r="61" spans="1:17" s="18" customFormat="1" x14ac:dyDescent="0.2">
      <c r="A61" s="60"/>
      <c r="B61" s="61"/>
      <c r="C61" s="61"/>
      <c r="D61" s="62"/>
      <c r="E61" s="61"/>
      <c r="F61" s="62"/>
      <c r="G61" s="62"/>
      <c r="H61" s="62"/>
      <c r="I61" s="63"/>
      <c r="J61" s="62"/>
      <c r="K61" s="62"/>
      <c r="L61" s="62"/>
      <c r="M61" s="62"/>
      <c r="N61" s="61"/>
      <c r="O61" s="61"/>
      <c r="P61" s="61"/>
    </row>
    <row r="62" spans="1:17" s="18" customFormat="1" x14ac:dyDescent="0.2">
      <c r="A62" s="61"/>
      <c r="B62" s="61"/>
      <c r="C62" s="61"/>
      <c r="D62" s="62"/>
      <c r="E62" s="61"/>
      <c r="F62" s="62"/>
      <c r="G62" s="62"/>
      <c r="H62" s="62"/>
      <c r="I62" s="63"/>
      <c r="J62" s="62"/>
      <c r="K62" s="62"/>
      <c r="L62" s="62"/>
      <c r="M62" s="62"/>
      <c r="N62" s="62"/>
      <c r="O62" s="62"/>
      <c r="P62" s="62"/>
    </row>
    <row r="63" spans="1:17" s="18" customFormat="1" x14ac:dyDescent="0.2">
      <c r="A63" s="64" t="s">
        <v>60</v>
      </c>
      <c r="B63" s="388"/>
      <c r="C63" s="388"/>
      <c r="D63" s="62"/>
      <c r="E63" s="61"/>
      <c r="F63" s="62"/>
      <c r="G63" s="62"/>
      <c r="H63" s="64" t="s">
        <v>61</v>
      </c>
      <c r="I63" s="389"/>
      <c r="J63" s="389"/>
      <c r="K63" s="389"/>
      <c r="L63" s="389"/>
      <c r="M63" s="389"/>
      <c r="N63" s="389"/>
      <c r="O63" s="62"/>
      <c r="P63" s="62"/>
    </row>
    <row r="64" spans="1:17" s="18" customFormat="1" x14ac:dyDescent="0.2">
      <c r="A64" s="61"/>
      <c r="B64" s="390" t="s">
        <v>62</v>
      </c>
      <c r="C64" s="390"/>
      <c r="D64" s="62"/>
      <c r="E64" s="61"/>
      <c r="F64" s="62"/>
      <c r="G64" s="62"/>
      <c r="H64" s="61"/>
      <c r="I64" s="390" t="s">
        <v>62</v>
      </c>
      <c r="J64" s="390"/>
      <c r="K64" s="390"/>
      <c r="L64" s="390"/>
      <c r="M64" s="390"/>
      <c r="N64" s="390"/>
      <c r="O64" s="62"/>
      <c r="P64" s="62"/>
    </row>
    <row r="65" spans="1:16" s="18" customFormat="1" x14ac:dyDescent="0.2">
      <c r="A65" s="61"/>
      <c r="B65" s="61"/>
      <c r="C65" s="61"/>
      <c r="D65" s="62"/>
      <c r="E65" s="61"/>
      <c r="F65" s="62"/>
      <c r="G65" s="62"/>
      <c r="H65" s="62"/>
      <c r="I65" s="63"/>
      <c r="J65" s="62"/>
      <c r="K65" s="62"/>
      <c r="L65" s="62"/>
      <c r="M65" s="62"/>
      <c r="N65" s="62"/>
      <c r="O65" s="62"/>
      <c r="P65" s="62"/>
    </row>
    <row r="66" spans="1:16" s="18" customFormat="1" x14ac:dyDescent="0.2">
      <c r="A66" s="61"/>
      <c r="B66" s="61"/>
      <c r="C66" s="61"/>
      <c r="D66" s="62"/>
      <c r="E66" s="61"/>
      <c r="F66" s="62"/>
      <c r="G66" s="62"/>
      <c r="H66" s="62"/>
      <c r="I66" s="62"/>
      <c r="J66" s="62"/>
      <c r="K66" s="62"/>
      <c r="L66" s="62"/>
      <c r="M66" s="62"/>
      <c r="N66" s="62"/>
      <c r="O66" s="62"/>
      <c r="P66" s="62"/>
    </row>
    <row r="67" spans="1:16" s="18" customFormat="1" x14ac:dyDescent="0.2">
      <c r="A67" s="65"/>
      <c r="B67" s="65"/>
      <c r="C67" s="66"/>
      <c r="D67" s="67"/>
      <c r="E67" s="68"/>
      <c r="F67" s="65"/>
      <c r="G67" s="68"/>
      <c r="H67" s="69"/>
      <c r="I67" s="70"/>
      <c r="J67" s="69"/>
      <c r="K67" s="69"/>
      <c r="L67" s="69"/>
      <c r="M67" s="69"/>
      <c r="N67" s="69"/>
      <c r="O67" s="69"/>
      <c r="P67" s="69"/>
    </row>
    <row r="68" spans="1:16" s="18" customFormat="1" x14ac:dyDescent="0.2">
      <c r="A68" s="65"/>
      <c r="B68" s="65"/>
      <c r="C68" s="66"/>
      <c r="D68" s="67"/>
      <c r="E68" s="68"/>
      <c r="F68" s="65"/>
      <c r="G68" s="68"/>
      <c r="H68" s="69"/>
      <c r="I68" s="70"/>
      <c r="J68" s="69"/>
      <c r="K68" s="69"/>
      <c r="L68" s="69"/>
      <c r="M68" s="69"/>
      <c r="N68" s="69"/>
      <c r="O68" s="69"/>
      <c r="P68" s="69"/>
    </row>
    <row r="69" spans="1:16" s="18" customFormat="1" x14ac:dyDescent="0.2">
      <c r="A69" s="65"/>
      <c r="B69" s="65"/>
      <c r="C69" s="66"/>
      <c r="D69" s="67"/>
      <c r="E69" s="68"/>
      <c r="F69" s="65"/>
      <c r="G69" s="68"/>
      <c r="H69" s="69"/>
      <c r="I69" s="70"/>
      <c r="J69" s="69"/>
      <c r="K69" s="69"/>
      <c r="L69" s="69"/>
      <c r="M69" s="69"/>
      <c r="N69" s="69"/>
      <c r="O69" s="69"/>
      <c r="P69" s="69"/>
    </row>
    <row r="70" spans="1:16" s="18" customFormat="1" x14ac:dyDescent="0.2">
      <c r="A70" s="65"/>
      <c r="B70" s="65"/>
      <c r="C70" s="66"/>
      <c r="D70" s="67"/>
      <c r="E70" s="68"/>
      <c r="F70" s="65"/>
      <c r="G70" s="68"/>
      <c r="H70" s="69"/>
      <c r="I70" s="70"/>
      <c r="J70" s="69"/>
      <c r="K70" s="69"/>
      <c r="L70" s="69"/>
      <c r="M70" s="69"/>
      <c r="N70" s="69"/>
      <c r="O70" s="69"/>
      <c r="P70" s="69"/>
    </row>
    <row r="71" spans="1:16" s="18" customFormat="1" x14ac:dyDescent="0.2">
      <c r="A71" s="65"/>
      <c r="B71" s="65"/>
      <c r="C71" s="66"/>
      <c r="D71" s="67"/>
      <c r="E71" s="68"/>
      <c r="F71" s="65"/>
      <c r="G71" s="68"/>
      <c r="H71" s="69"/>
      <c r="I71" s="70"/>
      <c r="J71" s="69"/>
      <c r="K71" s="69"/>
      <c r="L71" s="69"/>
      <c r="M71" s="69"/>
      <c r="N71" s="69"/>
      <c r="O71" s="69"/>
      <c r="P71" s="69"/>
    </row>
    <row r="72" spans="1:16" s="18" customFormat="1" x14ac:dyDescent="0.2">
      <c r="A72" s="65"/>
      <c r="B72" s="65"/>
      <c r="C72" s="66"/>
      <c r="D72" s="67"/>
      <c r="E72" s="68"/>
      <c r="F72" s="65"/>
      <c r="G72" s="68"/>
      <c r="H72" s="69"/>
      <c r="I72" s="70"/>
      <c r="J72" s="69"/>
      <c r="K72" s="69"/>
      <c r="L72" s="69"/>
      <c r="M72" s="69"/>
      <c r="N72" s="69"/>
      <c r="O72" s="69"/>
      <c r="P72" s="69"/>
    </row>
    <row r="73" spans="1:16" s="19" customFormat="1" x14ac:dyDescent="0.2">
      <c r="A73" s="65"/>
      <c r="B73" s="65"/>
      <c r="C73" s="66"/>
      <c r="D73" s="67"/>
      <c r="E73" s="68"/>
      <c r="F73" s="65"/>
      <c r="G73" s="68"/>
      <c r="H73" s="69"/>
      <c r="I73" s="70"/>
      <c r="J73" s="69"/>
      <c r="K73" s="69"/>
      <c r="L73" s="69"/>
      <c r="M73" s="69"/>
      <c r="N73" s="69"/>
      <c r="O73" s="69"/>
      <c r="P73" s="69"/>
    </row>
    <row r="74" spans="1:16" s="19" customFormat="1" x14ac:dyDescent="0.2">
      <c r="A74" s="65"/>
      <c r="B74" s="65"/>
      <c r="C74" s="66"/>
      <c r="D74" s="67"/>
      <c r="E74" s="68"/>
      <c r="F74" s="65"/>
      <c r="G74" s="68"/>
      <c r="H74" s="69"/>
      <c r="I74" s="70"/>
      <c r="J74" s="69"/>
      <c r="K74" s="69"/>
      <c r="L74" s="69"/>
      <c r="M74" s="69"/>
      <c r="N74" s="69"/>
      <c r="O74" s="69"/>
      <c r="P74" s="69"/>
    </row>
    <row r="75" spans="1:16" s="18" customFormat="1" x14ac:dyDescent="0.2">
      <c r="A75" s="65"/>
      <c r="B75" s="65"/>
      <c r="C75" s="66"/>
      <c r="D75" s="67"/>
      <c r="E75" s="68"/>
      <c r="F75" s="65"/>
      <c r="G75" s="68"/>
      <c r="H75" s="69"/>
      <c r="I75" s="70"/>
      <c r="J75" s="69"/>
      <c r="K75" s="69"/>
      <c r="L75" s="69"/>
      <c r="M75" s="69"/>
      <c r="N75" s="69"/>
      <c r="O75" s="69"/>
      <c r="P75" s="69"/>
    </row>
    <row r="76" spans="1:16" s="19" customFormat="1" x14ac:dyDescent="0.2">
      <c r="A76" s="65"/>
      <c r="B76" s="65"/>
      <c r="C76" s="66"/>
      <c r="D76" s="67"/>
      <c r="E76" s="68"/>
      <c r="F76" s="65"/>
      <c r="G76" s="68"/>
      <c r="H76" s="69"/>
      <c r="I76" s="70"/>
      <c r="J76" s="69"/>
      <c r="K76" s="69"/>
      <c r="L76" s="69"/>
      <c r="M76" s="69"/>
      <c r="N76" s="69"/>
      <c r="O76" s="69"/>
      <c r="P76" s="69"/>
    </row>
  </sheetData>
  <mergeCells count="27">
    <mergeCell ref="C7:P7"/>
    <mergeCell ref="B63:C63"/>
    <mergeCell ref="I63:N63"/>
    <mergeCell ref="B64:C64"/>
    <mergeCell ref="I64:N64"/>
    <mergeCell ref="A57:J57"/>
    <mergeCell ref="A9:F9"/>
    <mergeCell ref="M9:P9"/>
    <mergeCell ref="M11:P11"/>
    <mergeCell ref="A13:A14"/>
    <mergeCell ref="B13:B14"/>
    <mergeCell ref="C13:C14"/>
    <mergeCell ref="D13:D14"/>
    <mergeCell ref="E13:E14"/>
    <mergeCell ref="F13:K13"/>
    <mergeCell ref="A58:J58"/>
    <mergeCell ref="A1:P1"/>
    <mergeCell ref="A3:P3"/>
    <mergeCell ref="A4:P4"/>
    <mergeCell ref="C5:P5"/>
    <mergeCell ref="C6:P6"/>
    <mergeCell ref="A59:J59"/>
    <mergeCell ref="L13:P13"/>
    <mergeCell ref="A53:J53"/>
    <mergeCell ref="A54:J54"/>
    <mergeCell ref="A55:J55"/>
    <mergeCell ref="A56:J56"/>
  </mergeCells>
  <pageMargins left="0.31496062992125984" right="0.31496062992125984" top="1.0236220472440944" bottom="0.43307086614173229" header="0.51181102362204722" footer="0.15748031496062992"/>
  <pageSetup paperSize="9" scale="53" fitToHeight="0" orientation="landscape" blackAndWhite="1" horizontalDpi="4294967292" verticalDpi="360" r:id="rId1"/>
  <headerFooter alignWithMargins="0">
    <oddFooter>&amp;R&amp;8&amp;P. lapa no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Q72"/>
  <sheetViews>
    <sheetView topLeftCell="A13" zoomScaleNormal="100" workbookViewId="0">
      <selection activeCell="H23" sqref="H23"/>
    </sheetView>
  </sheetViews>
  <sheetFormatPr defaultColWidth="9.140625" defaultRowHeight="12.75" x14ac:dyDescent="0.2"/>
  <cols>
    <col min="1" max="2" width="8.7109375" style="65" customWidth="1"/>
    <col min="3" max="3" width="35.7109375" style="66" customWidth="1"/>
    <col min="4" max="4" width="9.7109375" style="67" customWidth="1"/>
    <col min="5" max="5" width="9.7109375" style="68" customWidth="1"/>
    <col min="6" max="6" width="8.7109375" style="65" customWidth="1"/>
    <col min="7" max="7" width="8.7109375" style="68" customWidth="1"/>
    <col min="8" max="8" width="8.7109375" style="69" customWidth="1"/>
    <col min="9" max="9" width="8.7109375" style="70" customWidth="1"/>
    <col min="10" max="11" width="8.7109375" style="69" customWidth="1"/>
    <col min="12" max="15" width="10.7109375" style="69" customWidth="1"/>
    <col min="16" max="16" width="12.7109375" style="69" customWidth="1"/>
    <col min="17" max="17" width="14.5703125" style="6" customWidth="1"/>
    <col min="18" max="18" width="10.85546875" style="6" customWidth="1"/>
    <col min="19" max="19" width="11.28515625" style="6" customWidth="1"/>
    <col min="20" max="20" width="24.42578125" style="6" customWidth="1"/>
    <col min="21" max="21" width="9.140625" style="6"/>
    <col min="22" max="22" width="19.5703125" style="6" bestFit="1" customWidth="1"/>
    <col min="23" max="23" width="9.140625" style="6"/>
    <col min="24" max="24" width="12.42578125" style="6" bestFit="1" customWidth="1"/>
    <col min="25" max="16384" width="9.140625" style="6"/>
  </cols>
  <sheetData>
    <row r="1" spans="1:17" s="1" customFormat="1" ht="13.15" customHeight="1" x14ac:dyDescent="0.2">
      <c r="A1" s="375" t="s">
        <v>233</v>
      </c>
      <c r="B1" s="375"/>
      <c r="C1" s="375"/>
      <c r="D1" s="375"/>
      <c r="E1" s="375"/>
      <c r="F1" s="375"/>
      <c r="G1" s="375"/>
      <c r="H1" s="375"/>
      <c r="I1" s="375"/>
      <c r="J1" s="375"/>
      <c r="K1" s="375"/>
      <c r="L1" s="375"/>
      <c r="M1" s="375"/>
      <c r="N1" s="375"/>
      <c r="O1" s="375"/>
      <c r="P1" s="375"/>
    </row>
    <row r="2" spans="1:17" s="1" customFormat="1" ht="13.15" customHeight="1" x14ac:dyDescent="0.2">
      <c r="A2" s="71"/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</row>
    <row r="3" spans="1:17" s="2" customFormat="1" ht="13.15" customHeight="1" x14ac:dyDescent="0.2">
      <c r="A3" s="376" t="str">
        <f>UPPER("Remonta darbi")</f>
        <v>REMONTA DARBI</v>
      </c>
      <c r="B3" s="376"/>
      <c r="C3" s="376"/>
      <c r="D3" s="376"/>
      <c r="E3" s="376"/>
      <c r="F3" s="376"/>
      <c r="G3" s="376"/>
      <c r="H3" s="376"/>
      <c r="I3" s="376"/>
      <c r="J3" s="376"/>
      <c r="K3" s="376"/>
      <c r="L3" s="376"/>
      <c r="M3" s="376"/>
      <c r="N3" s="376"/>
      <c r="O3" s="376"/>
      <c r="P3" s="376"/>
    </row>
    <row r="4" spans="1:17" s="3" customFormat="1" ht="13.15" customHeight="1" x14ac:dyDescent="0.2">
      <c r="A4" s="377" t="s">
        <v>0</v>
      </c>
      <c r="B4" s="377"/>
      <c r="C4" s="377"/>
      <c r="D4" s="377"/>
      <c r="E4" s="377"/>
      <c r="F4" s="377"/>
      <c r="G4" s="377"/>
      <c r="H4" s="377"/>
      <c r="I4" s="377"/>
      <c r="J4" s="377"/>
      <c r="K4" s="377"/>
      <c r="L4" s="377"/>
      <c r="M4" s="377"/>
      <c r="N4" s="377"/>
      <c r="O4" s="377"/>
      <c r="P4" s="377"/>
    </row>
    <row r="5" spans="1:17" s="4" customFormat="1" x14ac:dyDescent="0.2">
      <c r="A5" s="21" t="s">
        <v>1</v>
      </c>
      <c r="B5" s="21"/>
      <c r="C5" s="372" t="s">
        <v>81</v>
      </c>
      <c r="D5" s="372"/>
      <c r="E5" s="372"/>
      <c r="F5" s="372"/>
      <c r="G5" s="372"/>
      <c r="H5" s="372"/>
      <c r="I5" s="372"/>
      <c r="J5" s="372"/>
      <c r="K5" s="372"/>
      <c r="L5" s="372"/>
      <c r="M5" s="372"/>
      <c r="N5" s="372"/>
      <c r="O5" s="372"/>
      <c r="P5" s="372"/>
    </row>
    <row r="6" spans="1:17" s="4" customFormat="1" x14ac:dyDescent="0.2">
      <c r="A6" s="21" t="s">
        <v>2</v>
      </c>
      <c r="B6" s="21"/>
      <c r="C6" s="372" t="s">
        <v>81</v>
      </c>
      <c r="D6" s="372"/>
      <c r="E6" s="372"/>
      <c r="F6" s="372"/>
      <c r="G6" s="372"/>
      <c r="H6" s="372"/>
      <c r="I6" s="372"/>
      <c r="J6" s="372"/>
      <c r="K6" s="372"/>
      <c r="L6" s="372"/>
      <c r="M6" s="372"/>
      <c r="N6" s="372"/>
      <c r="O6" s="372"/>
      <c r="P6" s="372"/>
    </row>
    <row r="7" spans="1:17" s="4" customFormat="1" x14ac:dyDescent="0.2">
      <c r="A7" s="21" t="s">
        <v>3</v>
      </c>
      <c r="B7" s="21"/>
      <c r="C7" s="372" t="s">
        <v>496</v>
      </c>
      <c r="D7" s="372"/>
      <c r="E7" s="372"/>
      <c r="F7" s="372"/>
      <c r="G7" s="372"/>
      <c r="H7" s="372"/>
      <c r="I7" s="372"/>
      <c r="J7" s="372"/>
      <c r="K7" s="372"/>
      <c r="L7" s="372"/>
      <c r="M7" s="372"/>
      <c r="N7" s="372"/>
      <c r="O7" s="372"/>
      <c r="P7" s="372"/>
    </row>
    <row r="8" spans="1:17" s="4" customFormat="1" x14ac:dyDescent="0.2">
      <c r="A8" s="21"/>
      <c r="B8" s="21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</row>
    <row r="9" spans="1:17" s="2" customFormat="1" x14ac:dyDescent="0.2">
      <c r="A9" s="373"/>
      <c r="B9" s="373"/>
      <c r="C9" s="373"/>
      <c r="D9" s="373"/>
      <c r="E9" s="373"/>
      <c r="F9" s="373"/>
      <c r="G9" s="21"/>
      <c r="H9" s="21"/>
      <c r="I9" s="23"/>
      <c r="J9" s="23"/>
      <c r="K9" s="23"/>
      <c r="L9" s="153"/>
      <c r="M9" s="374">
        <f>P58</f>
        <v>0</v>
      </c>
      <c r="N9" s="374"/>
      <c r="O9" s="374"/>
      <c r="P9" s="374"/>
    </row>
    <row r="10" spans="1:17" s="2" customFormat="1" x14ac:dyDescent="0.2">
      <c r="A10" s="25"/>
      <c r="B10" s="25"/>
      <c r="C10" s="26"/>
      <c r="D10" s="27"/>
      <c r="E10" s="28"/>
      <c r="F10" s="27"/>
      <c r="G10" s="27"/>
      <c r="H10" s="23"/>
      <c r="I10" s="23"/>
      <c r="J10" s="23"/>
      <c r="K10" s="23"/>
      <c r="L10" s="23"/>
      <c r="M10" s="29"/>
      <c r="N10" s="21"/>
      <c r="O10" s="21"/>
      <c r="P10" s="21"/>
    </row>
    <row r="11" spans="1:17" s="2" customFormat="1" x14ac:dyDescent="0.2">
      <c r="A11" s="25"/>
      <c r="B11" s="25"/>
      <c r="C11" s="26"/>
      <c r="D11" s="27"/>
      <c r="E11" s="28"/>
      <c r="F11" s="27"/>
      <c r="G11" s="27"/>
      <c r="H11" s="23"/>
      <c r="I11" s="23"/>
      <c r="J11" s="23"/>
      <c r="K11" s="23"/>
      <c r="L11" s="30"/>
      <c r="M11" s="378"/>
      <c r="N11" s="378"/>
      <c r="O11" s="378"/>
      <c r="P11" s="378"/>
    </row>
    <row r="12" spans="1:17" s="2" customFormat="1" x14ac:dyDescent="0.2">
      <c r="A12" s="24"/>
      <c r="B12" s="24"/>
      <c r="C12" s="24"/>
      <c r="D12" s="27"/>
      <c r="E12" s="27"/>
      <c r="F12" s="23"/>
      <c r="G12" s="23"/>
      <c r="H12" s="23"/>
      <c r="I12" s="23"/>
      <c r="J12" s="23"/>
      <c r="K12" s="23"/>
      <c r="L12" s="23"/>
      <c r="M12" s="30"/>
      <c r="N12" s="29"/>
      <c r="O12" s="21"/>
      <c r="P12" s="21"/>
    </row>
    <row r="13" spans="1:17" ht="15.75" x14ac:dyDescent="0.25">
      <c r="A13" s="383" t="s">
        <v>4</v>
      </c>
      <c r="B13" s="383" t="s">
        <v>5</v>
      </c>
      <c r="C13" s="383" t="s">
        <v>6</v>
      </c>
      <c r="D13" s="383" t="s">
        <v>7</v>
      </c>
      <c r="E13" s="383" t="s">
        <v>8</v>
      </c>
      <c r="F13" s="382" t="s">
        <v>9</v>
      </c>
      <c r="G13" s="382"/>
      <c r="H13" s="382"/>
      <c r="I13" s="382"/>
      <c r="J13" s="382"/>
      <c r="K13" s="382"/>
      <c r="L13" s="382" t="s">
        <v>10</v>
      </c>
      <c r="M13" s="382"/>
      <c r="N13" s="382"/>
      <c r="O13" s="382"/>
      <c r="P13" s="382"/>
      <c r="Q13" s="5"/>
    </row>
    <row r="14" spans="1:17" ht="51" x14ac:dyDescent="0.25">
      <c r="A14" s="383"/>
      <c r="B14" s="383"/>
      <c r="C14" s="383"/>
      <c r="D14" s="383"/>
      <c r="E14" s="383"/>
      <c r="F14" s="31" t="s">
        <v>11</v>
      </c>
      <c r="G14" s="31" t="s">
        <v>12</v>
      </c>
      <c r="H14" s="31" t="s">
        <v>13</v>
      </c>
      <c r="I14" s="31" t="s">
        <v>362</v>
      </c>
      <c r="J14" s="31" t="s">
        <v>14</v>
      </c>
      <c r="K14" s="31" t="s">
        <v>15</v>
      </c>
      <c r="L14" s="31" t="s">
        <v>16</v>
      </c>
      <c r="M14" s="31" t="s">
        <v>13</v>
      </c>
      <c r="N14" s="31" t="s">
        <v>362</v>
      </c>
      <c r="O14" s="31" t="s">
        <v>14</v>
      </c>
      <c r="P14" s="31" t="s">
        <v>17</v>
      </c>
      <c r="Q14" s="5"/>
    </row>
    <row r="15" spans="1:17" ht="16.5" thickBot="1" x14ac:dyDescent="0.3">
      <c r="A15" s="32">
        <v>1</v>
      </c>
      <c r="B15" s="32"/>
      <c r="C15" s="32">
        <v>3</v>
      </c>
      <c r="D15" s="33">
        <v>4</v>
      </c>
      <c r="E15" s="32">
        <v>5</v>
      </c>
      <c r="F15" s="33">
        <v>6</v>
      </c>
      <c r="G15" s="32">
        <v>7</v>
      </c>
      <c r="H15" s="32">
        <v>8</v>
      </c>
      <c r="I15" s="33">
        <v>9</v>
      </c>
      <c r="J15" s="33">
        <v>10</v>
      </c>
      <c r="K15" s="32">
        <v>11</v>
      </c>
      <c r="L15" s="32">
        <v>12</v>
      </c>
      <c r="M15" s="32">
        <v>13</v>
      </c>
      <c r="N15" s="33">
        <v>14</v>
      </c>
      <c r="O15" s="33">
        <v>15</v>
      </c>
      <c r="P15" s="33">
        <v>16</v>
      </c>
      <c r="Q15" s="5"/>
    </row>
    <row r="16" spans="1:17" ht="16.5" thickTop="1" x14ac:dyDescent="0.25">
      <c r="A16" s="276"/>
      <c r="B16" s="276"/>
      <c r="C16" s="277" t="s">
        <v>179</v>
      </c>
      <c r="D16" s="278"/>
      <c r="E16" s="279"/>
      <c r="F16" s="154"/>
      <c r="G16" s="154"/>
      <c r="H16" s="155"/>
      <c r="I16" s="155"/>
      <c r="J16" s="155"/>
      <c r="K16" s="155"/>
      <c r="L16" s="155"/>
      <c r="M16" s="155"/>
      <c r="N16" s="155"/>
      <c r="O16" s="155"/>
      <c r="P16" s="156"/>
      <c r="Q16" s="5"/>
    </row>
    <row r="17" spans="1:17" ht="26.25" x14ac:dyDescent="0.25">
      <c r="A17" s="280" t="s">
        <v>450</v>
      </c>
      <c r="B17" s="280" t="s">
        <v>19</v>
      </c>
      <c r="C17" s="281" t="s">
        <v>224</v>
      </c>
      <c r="D17" s="284" t="s">
        <v>181</v>
      </c>
      <c r="E17" s="283">
        <v>1</v>
      </c>
      <c r="F17" s="157"/>
      <c r="G17" s="157"/>
      <c r="H17" s="157"/>
      <c r="I17" s="157"/>
      <c r="J17" s="157"/>
      <c r="K17" s="157"/>
      <c r="L17" s="157"/>
      <c r="M17" s="157"/>
      <c r="N17" s="157"/>
      <c r="O17" s="157"/>
      <c r="P17" s="158"/>
      <c r="Q17" s="5"/>
    </row>
    <row r="18" spans="1:17" ht="26.25" x14ac:dyDescent="0.25">
      <c r="A18" s="280" t="s">
        <v>455</v>
      </c>
      <c r="B18" s="280" t="s">
        <v>19</v>
      </c>
      <c r="C18" s="281" t="s">
        <v>182</v>
      </c>
      <c r="D18" s="284" t="s">
        <v>181</v>
      </c>
      <c r="E18" s="283">
        <v>1</v>
      </c>
      <c r="F18" s="157"/>
      <c r="G18" s="157"/>
      <c r="H18" s="157"/>
      <c r="I18" s="157"/>
      <c r="J18" s="157"/>
      <c r="K18" s="157"/>
      <c r="L18" s="157"/>
      <c r="M18" s="157"/>
      <c r="N18" s="157"/>
      <c r="O18" s="157"/>
      <c r="P18" s="158"/>
      <c r="Q18" s="5"/>
    </row>
    <row r="19" spans="1:17" ht="15.75" x14ac:dyDescent="0.25">
      <c r="A19" s="280" t="s">
        <v>457</v>
      </c>
      <c r="B19" s="280" t="s">
        <v>19</v>
      </c>
      <c r="C19" s="281" t="s">
        <v>183</v>
      </c>
      <c r="D19" s="284" t="s">
        <v>181</v>
      </c>
      <c r="E19" s="283">
        <v>1</v>
      </c>
      <c r="F19" s="157"/>
      <c r="G19" s="157"/>
      <c r="H19" s="157"/>
      <c r="I19" s="157"/>
      <c r="J19" s="157"/>
      <c r="K19" s="157"/>
      <c r="L19" s="157"/>
      <c r="M19" s="157"/>
      <c r="N19" s="157"/>
      <c r="O19" s="157"/>
      <c r="P19" s="158"/>
      <c r="Q19" s="5"/>
    </row>
    <row r="20" spans="1:17" ht="15.75" x14ac:dyDescent="0.25">
      <c r="A20" s="276"/>
      <c r="B20" s="280"/>
      <c r="C20" s="277" t="s">
        <v>184</v>
      </c>
      <c r="D20" s="278"/>
      <c r="E20" s="279"/>
      <c r="F20" s="154"/>
      <c r="G20" s="157"/>
      <c r="H20" s="159"/>
      <c r="I20" s="155"/>
      <c r="J20" s="159"/>
      <c r="K20" s="159"/>
      <c r="L20" s="159"/>
      <c r="M20" s="159"/>
      <c r="N20" s="159"/>
      <c r="O20" s="159"/>
      <c r="P20" s="160"/>
      <c r="Q20" s="5"/>
    </row>
    <row r="21" spans="1:17" ht="15.75" x14ac:dyDescent="0.25">
      <c r="A21" s="280" t="s">
        <v>454</v>
      </c>
      <c r="B21" s="280" t="s">
        <v>19</v>
      </c>
      <c r="C21" s="286" t="s">
        <v>225</v>
      </c>
      <c r="D21" s="282" t="s">
        <v>186</v>
      </c>
      <c r="E21" s="279">
        <v>3</v>
      </c>
      <c r="F21" s="154"/>
      <c r="G21" s="157"/>
      <c r="H21" s="159"/>
      <c r="I21" s="154"/>
      <c r="J21" s="159"/>
      <c r="K21" s="159"/>
      <c r="L21" s="159"/>
      <c r="M21" s="159"/>
      <c r="N21" s="159"/>
      <c r="O21" s="159"/>
      <c r="P21" s="160"/>
      <c r="Q21" s="5"/>
    </row>
    <row r="22" spans="1:17" ht="15.75" x14ac:dyDescent="0.25">
      <c r="A22" s="276"/>
      <c r="B22" s="280"/>
      <c r="C22" s="300" t="s">
        <v>187</v>
      </c>
      <c r="D22" s="282" t="s">
        <v>186</v>
      </c>
      <c r="E22" s="279">
        <v>0.5</v>
      </c>
      <c r="F22" s="154"/>
      <c r="G22" s="157"/>
      <c r="H22" s="161"/>
      <c r="I22" s="154"/>
      <c r="J22" s="154"/>
      <c r="K22" s="159"/>
      <c r="L22" s="159"/>
      <c r="M22" s="159"/>
      <c r="N22" s="159"/>
      <c r="O22" s="159"/>
      <c r="P22" s="160"/>
      <c r="Q22" s="5"/>
    </row>
    <row r="23" spans="1:17" ht="15.75" x14ac:dyDescent="0.25">
      <c r="A23" s="276"/>
      <c r="B23" s="280"/>
      <c r="C23" s="300" t="s">
        <v>188</v>
      </c>
      <c r="D23" s="282" t="s">
        <v>189</v>
      </c>
      <c r="E23" s="279">
        <v>1</v>
      </c>
      <c r="F23" s="154"/>
      <c r="G23" s="157"/>
      <c r="H23" s="161"/>
      <c r="I23" s="154"/>
      <c r="J23" s="154"/>
      <c r="K23" s="159"/>
      <c r="L23" s="159"/>
      <c r="M23" s="159"/>
      <c r="N23" s="159"/>
      <c r="O23" s="159"/>
      <c r="P23" s="160"/>
      <c r="Q23" s="5"/>
    </row>
    <row r="24" spans="1:17" ht="15.75" x14ac:dyDescent="0.25">
      <c r="A24" s="276"/>
      <c r="B24" s="280"/>
      <c r="C24" s="288" t="s">
        <v>190</v>
      </c>
      <c r="D24" s="289" t="s">
        <v>191</v>
      </c>
      <c r="E24" s="283">
        <v>1</v>
      </c>
      <c r="F24" s="162"/>
      <c r="G24" s="157"/>
      <c r="H24" s="162"/>
      <c r="I24" s="162"/>
      <c r="J24" s="162"/>
      <c r="K24" s="157"/>
      <c r="L24" s="157"/>
      <c r="M24" s="157"/>
      <c r="N24" s="157"/>
      <c r="O24" s="157"/>
      <c r="P24" s="158"/>
      <c r="Q24" s="5"/>
    </row>
    <row r="25" spans="1:17" ht="15.75" x14ac:dyDescent="0.25">
      <c r="A25" s="280" t="s">
        <v>451</v>
      </c>
      <c r="B25" s="280" t="s">
        <v>19</v>
      </c>
      <c r="C25" s="318" t="s">
        <v>192</v>
      </c>
      <c r="D25" s="282" t="s">
        <v>193</v>
      </c>
      <c r="E25" s="283">
        <v>30</v>
      </c>
      <c r="F25" s="162"/>
      <c r="G25" s="157"/>
      <c r="H25" s="162"/>
      <c r="I25" s="162"/>
      <c r="J25" s="162"/>
      <c r="K25" s="157"/>
      <c r="L25" s="157"/>
      <c r="M25" s="157"/>
      <c r="N25" s="155"/>
      <c r="O25" s="157"/>
      <c r="P25" s="158"/>
      <c r="Q25" s="5"/>
    </row>
    <row r="26" spans="1:17" ht="15.75" x14ac:dyDescent="0.25">
      <c r="A26" s="280"/>
      <c r="B26" s="280"/>
      <c r="C26" s="300" t="s">
        <v>226</v>
      </c>
      <c r="D26" s="282" t="s">
        <v>193</v>
      </c>
      <c r="E26" s="298">
        <v>5</v>
      </c>
      <c r="F26" s="162"/>
      <c r="G26" s="157"/>
      <c r="H26" s="162"/>
      <c r="I26" s="162"/>
      <c r="J26" s="162"/>
      <c r="K26" s="157"/>
      <c r="L26" s="157"/>
      <c r="M26" s="157"/>
      <c r="N26" s="155"/>
      <c r="O26" s="157"/>
      <c r="P26" s="158"/>
      <c r="Q26" s="5"/>
    </row>
    <row r="27" spans="1:17" ht="15.75" x14ac:dyDescent="0.25">
      <c r="A27" s="280"/>
      <c r="B27" s="280"/>
      <c r="C27" s="300" t="s">
        <v>227</v>
      </c>
      <c r="D27" s="304" t="s">
        <v>189</v>
      </c>
      <c r="E27" s="298">
        <v>25</v>
      </c>
      <c r="F27" s="162"/>
      <c r="G27" s="157"/>
      <c r="H27" s="162"/>
      <c r="I27" s="162"/>
      <c r="J27" s="162"/>
      <c r="K27" s="157"/>
      <c r="L27" s="157"/>
      <c r="M27" s="157"/>
      <c r="N27" s="155"/>
      <c r="O27" s="157"/>
      <c r="P27" s="158"/>
      <c r="Q27" s="5"/>
    </row>
    <row r="28" spans="1:17" ht="15.75" x14ac:dyDescent="0.25">
      <c r="A28" s="280"/>
      <c r="B28" s="280"/>
      <c r="C28" s="300" t="s">
        <v>188</v>
      </c>
      <c r="D28" s="304" t="s">
        <v>189</v>
      </c>
      <c r="E28" s="298">
        <f>E25*1.1</f>
        <v>33</v>
      </c>
      <c r="F28" s="162"/>
      <c r="G28" s="157"/>
      <c r="H28" s="162"/>
      <c r="I28" s="162"/>
      <c r="J28" s="162"/>
      <c r="K28" s="157"/>
      <c r="L28" s="157"/>
      <c r="M28" s="157"/>
      <c r="N28" s="155"/>
      <c r="O28" s="157"/>
      <c r="P28" s="158"/>
      <c r="Q28" s="5"/>
    </row>
    <row r="29" spans="1:17" ht="15.75" x14ac:dyDescent="0.25">
      <c r="A29" s="280"/>
      <c r="B29" s="280"/>
      <c r="C29" s="300" t="s">
        <v>194</v>
      </c>
      <c r="D29" s="282" t="s">
        <v>30</v>
      </c>
      <c r="E29" s="283">
        <f>E25/20</f>
        <v>1.5</v>
      </c>
      <c r="F29" s="162"/>
      <c r="G29" s="157"/>
      <c r="H29" s="162"/>
      <c r="I29" s="162"/>
      <c r="J29" s="162"/>
      <c r="K29" s="157"/>
      <c r="L29" s="157"/>
      <c r="M29" s="157"/>
      <c r="N29" s="155"/>
      <c r="O29" s="157"/>
      <c r="P29" s="158"/>
      <c r="Q29" s="5"/>
    </row>
    <row r="30" spans="1:17" ht="15.75" x14ac:dyDescent="0.25">
      <c r="A30" s="280" t="s">
        <v>458</v>
      </c>
      <c r="B30" s="280" t="s">
        <v>19</v>
      </c>
      <c r="C30" s="305" t="s">
        <v>195</v>
      </c>
      <c r="D30" s="282" t="s">
        <v>193</v>
      </c>
      <c r="E30" s="306">
        <f>E25</f>
        <v>30</v>
      </c>
      <c r="F30" s="162"/>
      <c r="G30" s="157"/>
      <c r="H30" s="162"/>
      <c r="I30" s="162"/>
      <c r="J30" s="162"/>
      <c r="K30" s="157"/>
      <c r="L30" s="157"/>
      <c r="M30" s="157"/>
      <c r="N30" s="157"/>
      <c r="O30" s="157"/>
      <c r="P30" s="158"/>
      <c r="Q30" s="5"/>
    </row>
    <row r="31" spans="1:17" ht="15.75" x14ac:dyDescent="0.25">
      <c r="A31" s="280"/>
      <c r="B31" s="280"/>
      <c r="C31" s="288" t="s">
        <v>196</v>
      </c>
      <c r="D31" s="289" t="s">
        <v>191</v>
      </c>
      <c r="E31" s="298">
        <f>E30/7</f>
        <v>4.2857142857142856</v>
      </c>
      <c r="F31" s="157"/>
      <c r="G31" s="157"/>
      <c r="H31" s="162"/>
      <c r="I31" s="162"/>
      <c r="J31" s="162"/>
      <c r="K31" s="157"/>
      <c r="L31" s="157"/>
      <c r="M31" s="157"/>
      <c r="N31" s="157"/>
      <c r="O31" s="157"/>
      <c r="P31" s="158"/>
      <c r="Q31" s="5"/>
    </row>
    <row r="32" spans="1:17" ht="15.75" x14ac:dyDescent="0.25">
      <c r="A32" s="280" t="s">
        <v>459</v>
      </c>
      <c r="B32" s="280" t="s">
        <v>19</v>
      </c>
      <c r="C32" s="305" t="s">
        <v>197</v>
      </c>
      <c r="D32" s="282" t="s">
        <v>193</v>
      </c>
      <c r="E32" s="298">
        <v>122</v>
      </c>
      <c r="F32" s="162"/>
      <c r="G32" s="157"/>
      <c r="H32" s="162"/>
      <c r="I32" s="162"/>
      <c r="J32" s="162"/>
      <c r="K32" s="157"/>
      <c r="L32" s="157"/>
      <c r="M32" s="157"/>
      <c r="N32" s="157"/>
      <c r="O32" s="157"/>
      <c r="P32" s="158"/>
      <c r="Q32" s="5"/>
    </row>
    <row r="33" spans="1:17" ht="15.75" x14ac:dyDescent="0.25">
      <c r="A33" s="307"/>
      <c r="B33" s="280"/>
      <c r="C33" s="288" t="s">
        <v>198</v>
      </c>
      <c r="D33" s="289" t="s">
        <v>30</v>
      </c>
      <c r="E33" s="298">
        <f>E32*1.1</f>
        <v>134.20000000000002</v>
      </c>
      <c r="F33" s="162"/>
      <c r="G33" s="157"/>
      <c r="H33" s="162"/>
      <c r="I33" s="162"/>
      <c r="J33" s="162"/>
      <c r="K33" s="157"/>
      <c r="L33" s="157"/>
      <c r="M33" s="157"/>
      <c r="N33" s="157"/>
      <c r="O33" s="157"/>
      <c r="P33" s="158"/>
      <c r="Q33" s="5"/>
    </row>
    <row r="34" spans="1:17" ht="15.75" x14ac:dyDescent="0.25">
      <c r="A34" s="307"/>
      <c r="B34" s="280"/>
      <c r="C34" s="288" t="s">
        <v>199</v>
      </c>
      <c r="D34" s="289" t="s">
        <v>200</v>
      </c>
      <c r="E34" s="298">
        <v>2</v>
      </c>
      <c r="F34" s="162"/>
      <c r="G34" s="157"/>
      <c r="H34" s="162"/>
      <c r="I34" s="162"/>
      <c r="J34" s="162"/>
      <c r="K34" s="157"/>
      <c r="L34" s="157"/>
      <c r="M34" s="157"/>
      <c r="N34" s="157"/>
      <c r="O34" s="157"/>
      <c r="P34" s="158"/>
      <c r="Q34" s="5"/>
    </row>
    <row r="35" spans="1:17" ht="15.75" x14ac:dyDescent="0.25">
      <c r="A35" s="280" t="s">
        <v>460</v>
      </c>
      <c r="B35" s="280" t="s">
        <v>19</v>
      </c>
      <c r="C35" s="305" t="s">
        <v>201</v>
      </c>
      <c r="D35" s="282" t="s">
        <v>193</v>
      </c>
      <c r="E35" s="306">
        <f>E32</f>
        <v>122</v>
      </c>
      <c r="F35" s="162"/>
      <c r="G35" s="157"/>
      <c r="H35" s="162"/>
      <c r="I35" s="162"/>
      <c r="J35" s="162"/>
      <c r="K35" s="157"/>
      <c r="L35" s="157"/>
      <c r="M35" s="157"/>
      <c r="N35" s="157"/>
      <c r="O35" s="157"/>
      <c r="P35" s="158"/>
      <c r="Q35" s="5"/>
    </row>
    <row r="36" spans="1:17" ht="15.75" x14ac:dyDescent="0.25">
      <c r="A36" s="307"/>
      <c r="B36" s="280"/>
      <c r="C36" s="288" t="s">
        <v>190</v>
      </c>
      <c r="D36" s="289" t="s">
        <v>191</v>
      </c>
      <c r="E36" s="283">
        <f>E35/3.5</f>
        <v>34.857142857142854</v>
      </c>
      <c r="F36" s="162"/>
      <c r="G36" s="157"/>
      <c r="H36" s="162"/>
      <c r="I36" s="162"/>
      <c r="J36" s="162"/>
      <c r="K36" s="157"/>
      <c r="L36" s="157"/>
      <c r="M36" s="157"/>
      <c r="N36" s="157"/>
      <c r="O36" s="157"/>
      <c r="P36" s="158"/>
      <c r="Q36" s="5"/>
    </row>
    <row r="37" spans="1:17" ht="15.75" x14ac:dyDescent="0.25">
      <c r="A37" s="307"/>
      <c r="B37" s="280"/>
      <c r="C37" s="288" t="s">
        <v>202</v>
      </c>
      <c r="D37" s="289" t="s">
        <v>191</v>
      </c>
      <c r="E37" s="298">
        <f>E36</f>
        <v>34.857142857142854</v>
      </c>
      <c r="F37" s="162"/>
      <c r="G37" s="157"/>
      <c r="H37" s="162"/>
      <c r="I37" s="162"/>
      <c r="J37" s="162"/>
      <c r="K37" s="157"/>
      <c r="L37" s="157"/>
      <c r="M37" s="157"/>
      <c r="N37" s="157"/>
      <c r="O37" s="157"/>
      <c r="P37" s="158"/>
      <c r="Q37" s="5"/>
    </row>
    <row r="38" spans="1:17" ht="15.75" x14ac:dyDescent="0.25">
      <c r="A38" s="276"/>
      <c r="B38" s="280"/>
      <c r="C38" s="277" t="s">
        <v>205</v>
      </c>
      <c r="D38" s="289"/>
      <c r="E38" s="283"/>
      <c r="F38" s="162"/>
      <c r="G38" s="157"/>
      <c r="H38" s="162"/>
      <c r="I38" s="162"/>
      <c r="J38" s="162"/>
      <c r="K38" s="157"/>
      <c r="L38" s="157"/>
      <c r="M38" s="157"/>
      <c r="N38" s="157"/>
      <c r="O38" s="157"/>
      <c r="P38" s="158"/>
      <c r="Q38" s="5"/>
    </row>
    <row r="39" spans="1:17" ht="15.75" x14ac:dyDescent="0.25">
      <c r="A39" s="309" t="s">
        <v>461</v>
      </c>
      <c r="B39" s="280" t="s">
        <v>19</v>
      </c>
      <c r="C39" s="305" t="s">
        <v>210</v>
      </c>
      <c r="D39" s="282" t="s">
        <v>186</v>
      </c>
      <c r="E39" s="283">
        <v>2</v>
      </c>
      <c r="F39" s="162"/>
      <c r="G39" s="157"/>
      <c r="H39" s="162"/>
      <c r="I39" s="162"/>
      <c r="J39" s="162"/>
      <c r="K39" s="157"/>
      <c r="L39" s="157"/>
      <c r="M39" s="157"/>
      <c r="N39" s="157"/>
      <c r="O39" s="157"/>
      <c r="P39" s="158"/>
      <c r="Q39" s="5"/>
    </row>
    <row r="40" spans="1:17" ht="15.75" x14ac:dyDescent="0.25">
      <c r="A40" s="309" t="s">
        <v>462</v>
      </c>
      <c r="B40" s="280" t="s">
        <v>19</v>
      </c>
      <c r="C40" s="305" t="s">
        <v>211</v>
      </c>
      <c r="D40" s="282" t="s">
        <v>30</v>
      </c>
      <c r="E40" s="306">
        <v>20</v>
      </c>
      <c r="F40" s="162"/>
      <c r="G40" s="157"/>
      <c r="H40" s="162"/>
      <c r="I40" s="162"/>
      <c r="J40" s="162"/>
      <c r="K40" s="157"/>
      <c r="L40" s="157"/>
      <c r="M40" s="157"/>
      <c r="N40" s="157"/>
      <c r="O40" s="157"/>
      <c r="P40" s="158"/>
      <c r="Q40" s="5"/>
    </row>
    <row r="41" spans="1:17" ht="15.75" x14ac:dyDescent="0.25">
      <c r="A41" s="309"/>
      <c r="B41" s="280"/>
      <c r="C41" s="277" t="s">
        <v>212</v>
      </c>
      <c r="D41" s="282"/>
      <c r="E41" s="279"/>
      <c r="F41" s="154"/>
      <c r="G41" s="157"/>
      <c r="H41" s="159"/>
      <c r="I41" s="155"/>
      <c r="J41" s="155"/>
      <c r="K41" s="155"/>
      <c r="L41" s="159"/>
      <c r="M41" s="159"/>
      <c r="N41" s="155"/>
      <c r="O41" s="159"/>
      <c r="P41" s="156"/>
      <c r="Q41" s="5"/>
    </row>
    <row r="42" spans="1:17" ht="15.75" x14ac:dyDescent="0.25">
      <c r="A42" s="280" t="s">
        <v>463</v>
      </c>
      <c r="B42" s="280" t="s">
        <v>19</v>
      </c>
      <c r="C42" s="290" t="s">
        <v>213</v>
      </c>
      <c r="D42" s="313" t="s">
        <v>209</v>
      </c>
      <c r="E42" s="279">
        <v>2</v>
      </c>
      <c r="F42" s="165"/>
      <c r="G42" s="157"/>
      <c r="H42" s="155"/>
      <c r="I42" s="166"/>
      <c r="J42" s="155"/>
      <c r="K42" s="157"/>
      <c r="L42" s="157"/>
      <c r="M42" s="157"/>
      <c r="N42" s="167"/>
      <c r="O42" s="157"/>
      <c r="P42" s="158"/>
      <c r="Q42" s="5"/>
    </row>
    <row r="43" spans="1:17" ht="15.75" x14ac:dyDescent="0.25">
      <c r="A43" s="280"/>
      <c r="B43" s="280"/>
      <c r="C43" s="300" t="s">
        <v>214</v>
      </c>
      <c r="D43" s="314" t="s">
        <v>209</v>
      </c>
      <c r="E43" s="315">
        <v>2</v>
      </c>
      <c r="F43" s="168"/>
      <c r="G43" s="157"/>
      <c r="H43" s="155"/>
      <c r="I43" s="169"/>
      <c r="J43" s="157"/>
      <c r="K43" s="157"/>
      <c r="L43" s="157"/>
      <c r="M43" s="157"/>
      <c r="N43" s="167"/>
      <c r="O43" s="157"/>
      <c r="P43" s="158"/>
      <c r="Q43" s="5"/>
    </row>
    <row r="44" spans="1:17" ht="15.75" x14ac:dyDescent="0.25">
      <c r="A44" s="276"/>
      <c r="B44" s="280"/>
      <c r="C44" s="277" t="s">
        <v>215</v>
      </c>
      <c r="D44" s="278"/>
      <c r="E44" s="279"/>
      <c r="F44" s="170"/>
      <c r="G44" s="157"/>
      <c r="H44" s="167"/>
      <c r="I44" s="167"/>
      <c r="J44" s="157"/>
      <c r="K44" s="167"/>
      <c r="L44" s="167"/>
      <c r="M44" s="167"/>
      <c r="N44" s="167"/>
      <c r="O44" s="167"/>
      <c r="P44" s="171"/>
      <c r="Q44" s="5"/>
    </row>
    <row r="45" spans="1:17" ht="25.5" x14ac:dyDescent="0.25">
      <c r="A45" s="280" t="s">
        <v>464</v>
      </c>
      <c r="B45" s="280" t="s">
        <v>19</v>
      </c>
      <c r="C45" s="290" t="s">
        <v>216</v>
      </c>
      <c r="D45" s="313" t="s">
        <v>217</v>
      </c>
      <c r="E45" s="316">
        <v>2</v>
      </c>
      <c r="F45" s="172"/>
      <c r="G45" s="157"/>
      <c r="H45" s="173"/>
      <c r="I45" s="174"/>
      <c r="J45" s="157"/>
      <c r="K45" s="173"/>
      <c r="L45" s="175"/>
      <c r="M45" s="173"/>
      <c r="N45" s="173"/>
      <c r="O45" s="173"/>
      <c r="P45" s="176"/>
      <c r="Q45" s="5"/>
    </row>
    <row r="46" spans="1:17" ht="15.75" x14ac:dyDescent="0.25">
      <c r="A46" s="280" t="s">
        <v>465</v>
      </c>
      <c r="B46" s="280" t="s">
        <v>19</v>
      </c>
      <c r="C46" s="290" t="s">
        <v>228</v>
      </c>
      <c r="D46" s="319" t="s">
        <v>181</v>
      </c>
      <c r="E46" s="279">
        <v>3</v>
      </c>
      <c r="F46" s="177"/>
      <c r="G46" s="157"/>
      <c r="H46" s="155"/>
      <c r="I46" s="178"/>
      <c r="J46" s="155"/>
      <c r="K46" s="155"/>
      <c r="L46" s="155"/>
      <c r="M46" s="155"/>
      <c r="N46" s="155"/>
      <c r="O46" s="179"/>
      <c r="P46" s="156"/>
      <c r="Q46" s="5"/>
    </row>
    <row r="47" spans="1:17" ht="15.75" x14ac:dyDescent="0.25">
      <c r="A47" s="280" t="s">
        <v>466</v>
      </c>
      <c r="B47" s="280" t="s">
        <v>19</v>
      </c>
      <c r="C47" s="290" t="s">
        <v>219</v>
      </c>
      <c r="D47" s="319" t="s">
        <v>181</v>
      </c>
      <c r="E47" s="279">
        <v>1</v>
      </c>
      <c r="F47" s="177"/>
      <c r="G47" s="157"/>
      <c r="H47" s="155"/>
      <c r="I47" s="178"/>
      <c r="J47" s="155"/>
      <c r="K47" s="155"/>
      <c r="L47" s="155"/>
      <c r="M47" s="155"/>
      <c r="N47" s="155"/>
      <c r="O47" s="179"/>
      <c r="P47" s="156"/>
      <c r="Q47" s="5"/>
    </row>
    <row r="48" spans="1:17" ht="15.75" x14ac:dyDescent="0.25">
      <c r="A48" s="280" t="s">
        <v>467</v>
      </c>
      <c r="B48" s="280" t="s">
        <v>19</v>
      </c>
      <c r="C48" s="317" t="s">
        <v>220</v>
      </c>
      <c r="D48" s="314" t="s">
        <v>193</v>
      </c>
      <c r="E48" s="283">
        <v>88.6</v>
      </c>
      <c r="F48" s="168"/>
      <c r="G48" s="157"/>
      <c r="H48" s="173"/>
      <c r="I48" s="169"/>
      <c r="J48" s="157"/>
      <c r="K48" s="173"/>
      <c r="L48" s="173"/>
      <c r="M48" s="173"/>
      <c r="N48" s="173"/>
      <c r="O48" s="173"/>
      <c r="P48" s="180"/>
      <c r="Q48" s="5"/>
    </row>
    <row r="49" spans="1:16" s="17" customFormat="1" x14ac:dyDescent="0.2">
      <c r="A49" s="379" t="s">
        <v>85</v>
      </c>
      <c r="B49" s="379"/>
      <c r="C49" s="379"/>
      <c r="D49" s="379"/>
      <c r="E49" s="379"/>
      <c r="F49" s="379"/>
      <c r="G49" s="379"/>
      <c r="H49" s="379"/>
      <c r="I49" s="379"/>
      <c r="J49" s="379"/>
      <c r="K49" s="72"/>
      <c r="L49" s="181">
        <f t="shared" ref="L49:O49" si="0">SUM(L17:L48)</f>
        <v>0</v>
      </c>
      <c r="M49" s="181">
        <f t="shared" si="0"/>
        <v>0</v>
      </c>
      <c r="N49" s="181">
        <f t="shared" si="0"/>
        <v>0</v>
      </c>
      <c r="O49" s="181">
        <f t="shared" si="0"/>
        <v>0</v>
      </c>
      <c r="P49" s="181">
        <f>SUM(P17:P48)</f>
        <v>0</v>
      </c>
    </row>
    <row r="50" spans="1:16" s="17" customFormat="1" x14ac:dyDescent="0.2">
      <c r="A50" s="380" t="s">
        <v>53</v>
      </c>
      <c r="B50" s="380"/>
      <c r="C50" s="380"/>
      <c r="D50" s="380"/>
      <c r="E50" s="380"/>
      <c r="F50" s="380"/>
      <c r="G50" s="380"/>
      <c r="H50" s="380"/>
      <c r="I50" s="380"/>
      <c r="J50" s="380"/>
      <c r="K50" s="264">
        <v>0.12</v>
      </c>
      <c r="L50" s="182"/>
      <c r="M50" s="182">
        <f>ROUND(M49*K50,2)</f>
        <v>0</v>
      </c>
      <c r="N50" s="182">
        <f>ROUND(N49*K50,2)</f>
        <v>0</v>
      </c>
      <c r="O50" s="182">
        <f>ROUND(O49*K50,2)</f>
        <v>0</v>
      </c>
      <c r="P50" s="182">
        <f>ROUND(P49*K50,2)</f>
        <v>0</v>
      </c>
    </row>
    <row r="51" spans="1:16" s="17" customFormat="1" x14ac:dyDescent="0.2">
      <c r="A51" s="381" t="s">
        <v>54</v>
      </c>
      <c r="B51" s="381"/>
      <c r="C51" s="381"/>
      <c r="D51" s="381"/>
      <c r="E51" s="381"/>
      <c r="F51" s="381"/>
      <c r="G51" s="381"/>
      <c r="H51" s="381"/>
      <c r="I51" s="381"/>
      <c r="J51" s="381"/>
      <c r="K51" s="265"/>
      <c r="L51" s="182"/>
      <c r="M51" s="182"/>
      <c r="N51" s="182"/>
      <c r="O51" s="182"/>
      <c r="P51" s="182">
        <f>ROUND(P50*9%,2)</f>
        <v>0</v>
      </c>
    </row>
    <row r="52" spans="1:16" s="18" customFormat="1" x14ac:dyDescent="0.2">
      <c r="A52" s="380" t="s">
        <v>55</v>
      </c>
      <c r="B52" s="380"/>
      <c r="C52" s="380"/>
      <c r="D52" s="380"/>
      <c r="E52" s="380"/>
      <c r="F52" s="380"/>
      <c r="G52" s="380"/>
      <c r="H52" s="380"/>
      <c r="I52" s="380"/>
      <c r="J52" s="380"/>
      <c r="K52" s="264">
        <v>0.06</v>
      </c>
      <c r="L52" s="182"/>
      <c r="M52" s="182">
        <f>ROUND(M49*K52,2)</f>
        <v>0</v>
      </c>
      <c r="N52" s="182">
        <f>ROUND(N49*K52,2)</f>
        <v>0</v>
      </c>
      <c r="O52" s="182">
        <f>ROUND(O49*K52,2)</f>
        <v>0</v>
      </c>
      <c r="P52" s="182">
        <f>ROUND(P49*K52,2)</f>
        <v>0</v>
      </c>
    </row>
    <row r="53" spans="1:16" s="18" customFormat="1" x14ac:dyDescent="0.2">
      <c r="A53" s="385" t="s">
        <v>56</v>
      </c>
      <c r="B53" s="385"/>
      <c r="C53" s="385"/>
      <c r="D53" s="385"/>
      <c r="E53" s="385"/>
      <c r="F53" s="385"/>
      <c r="G53" s="385"/>
      <c r="H53" s="385"/>
      <c r="I53" s="385"/>
      <c r="J53" s="385"/>
      <c r="K53" s="56"/>
      <c r="L53" s="183"/>
      <c r="M53" s="183">
        <f>M49+M50+M52</f>
        <v>0</v>
      </c>
      <c r="N53" s="183">
        <f>N49+N50+N52</f>
        <v>0</v>
      </c>
      <c r="O53" s="183">
        <f>O49+O50+O52</f>
        <v>0</v>
      </c>
      <c r="P53" s="183">
        <f>P49+P50+P52</f>
        <v>0</v>
      </c>
    </row>
    <row r="54" spans="1:16" s="18" customFormat="1" x14ac:dyDescent="0.2">
      <c r="A54" s="380" t="s">
        <v>57</v>
      </c>
      <c r="B54" s="380"/>
      <c r="C54" s="380"/>
      <c r="D54" s="380"/>
      <c r="E54" s="380"/>
      <c r="F54" s="380"/>
      <c r="G54" s="380"/>
      <c r="H54" s="380"/>
      <c r="I54" s="380"/>
      <c r="J54" s="380"/>
      <c r="K54" s="54">
        <v>0.21</v>
      </c>
      <c r="L54" s="182"/>
      <c r="M54" s="182">
        <f>ROUND(M53*K54,2)</f>
        <v>0</v>
      </c>
      <c r="N54" s="182">
        <f>ROUND(N53*K54,2)</f>
        <v>0</v>
      </c>
      <c r="O54" s="182">
        <f>ROUND(O53*K54,2)</f>
        <v>0</v>
      </c>
      <c r="P54" s="182">
        <f>ROUND(P53*K54,2)</f>
        <v>0</v>
      </c>
    </row>
    <row r="55" spans="1:16" s="18" customFormat="1" x14ac:dyDescent="0.2">
      <c r="A55" s="385" t="s">
        <v>58</v>
      </c>
      <c r="B55" s="385"/>
      <c r="C55" s="385"/>
      <c r="D55" s="385"/>
      <c r="E55" s="385"/>
      <c r="F55" s="385"/>
      <c r="G55" s="385"/>
      <c r="H55" s="385"/>
      <c r="I55" s="385"/>
      <c r="J55" s="385"/>
      <c r="K55" s="56"/>
      <c r="L55" s="183"/>
      <c r="M55" s="183">
        <f>M53+M54</f>
        <v>0</v>
      </c>
      <c r="N55" s="183">
        <f>N53+N54</f>
        <v>0</v>
      </c>
      <c r="O55" s="183">
        <f>O53+O54</f>
        <v>0</v>
      </c>
      <c r="P55" s="183">
        <f>P53+P54</f>
        <v>0</v>
      </c>
    </row>
    <row r="56" spans="1:16" s="18" customFormat="1" x14ac:dyDescent="0.2">
      <c r="A56" s="57"/>
      <c r="B56" s="57"/>
      <c r="C56" s="57"/>
      <c r="D56" s="57"/>
      <c r="E56" s="57"/>
      <c r="F56" s="57"/>
      <c r="G56" s="57"/>
      <c r="H56" s="57"/>
      <c r="I56" s="57"/>
      <c r="J56" s="57"/>
      <c r="K56" s="58"/>
      <c r="L56" s="59"/>
      <c r="M56" s="59"/>
      <c r="N56" s="59"/>
      <c r="O56" s="59"/>
      <c r="P56" s="59"/>
    </row>
    <row r="57" spans="1:16" s="18" customFormat="1" x14ac:dyDescent="0.2">
      <c r="A57" s="60"/>
      <c r="B57" s="61"/>
      <c r="C57" s="61"/>
      <c r="D57" s="62"/>
      <c r="E57" s="61"/>
      <c r="F57" s="62"/>
      <c r="G57" s="62"/>
      <c r="H57" s="62"/>
      <c r="I57" s="63"/>
      <c r="J57" s="62"/>
      <c r="K57" s="62"/>
      <c r="L57" s="62"/>
      <c r="M57" s="62"/>
      <c r="N57" s="61"/>
      <c r="O57" s="61"/>
      <c r="P57" s="61"/>
    </row>
    <row r="58" spans="1:16" s="18" customFormat="1" x14ac:dyDescent="0.2">
      <c r="A58" s="61"/>
      <c r="B58" s="61"/>
      <c r="C58" s="61"/>
      <c r="D58" s="62"/>
      <c r="E58" s="61"/>
      <c r="F58" s="62"/>
      <c r="G58" s="62"/>
      <c r="H58" s="62"/>
      <c r="I58" s="63"/>
      <c r="J58" s="62"/>
      <c r="K58" s="62"/>
      <c r="L58" s="62"/>
      <c r="M58" s="62"/>
      <c r="N58" s="62"/>
      <c r="O58" s="62"/>
      <c r="P58" s="62"/>
    </row>
    <row r="59" spans="1:16" s="18" customFormat="1" x14ac:dyDescent="0.2">
      <c r="A59" s="64" t="s">
        <v>60</v>
      </c>
      <c r="B59" s="388"/>
      <c r="C59" s="388"/>
      <c r="D59" s="62"/>
      <c r="E59" s="61"/>
      <c r="F59" s="62"/>
      <c r="G59" s="62"/>
      <c r="H59" s="64" t="s">
        <v>61</v>
      </c>
      <c r="I59" s="389"/>
      <c r="J59" s="389"/>
      <c r="K59" s="389"/>
      <c r="L59" s="389"/>
      <c r="M59" s="389"/>
      <c r="N59" s="389"/>
      <c r="O59" s="62"/>
      <c r="P59" s="62"/>
    </row>
    <row r="60" spans="1:16" s="18" customFormat="1" x14ac:dyDescent="0.2">
      <c r="A60" s="61"/>
      <c r="B60" s="390" t="s">
        <v>62</v>
      </c>
      <c r="C60" s="390"/>
      <c r="D60" s="62"/>
      <c r="E60" s="61"/>
      <c r="F60" s="62"/>
      <c r="G60" s="62"/>
      <c r="H60" s="61"/>
      <c r="I60" s="390" t="s">
        <v>62</v>
      </c>
      <c r="J60" s="390"/>
      <c r="K60" s="390"/>
      <c r="L60" s="390"/>
      <c r="M60" s="390"/>
      <c r="N60" s="390"/>
      <c r="O60" s="62"/>
      <c r="P60" s="62"/>
    </row>
    <row r="61" spans="1:16" s="18" customFormat="1" x14ac:dyDescent="0.2">
      <c r="A61" s="61"/>
      <c r="B61" s="61"/>
      <c r="C61" s="61"/>
      <c r="D61" s="62"/>
      <c r="E61" s="61"/>
      <c r="F61" s="62"/>
      <c r="G61" s="62"/>
      <c r="H61" s="62"/>
      <c r="I61" s="63"/>
      <c r="J61" s="62"/>
      <c r="K61" s="62"/>
      <c r="L61" s="62"/>
      <c r="M61" s="62"/>
      <c r="N61" s="62"/>
      <c r="O61" s="62"/>
      <c r="P61" s="62"/>
    </row>
    <row r="62" spans="1:16" s="18" customFormat="1" x14ac:dyDescent="0.2">
      <c r="A62" s="61"/>
      <c r="B62" s="61"/>
      <c r="C62" s="61"/>
      <c r="D62" s="62"/>
      <c r="E62" s="61"/>
      <c r="F62" s="62"/>
      <c r="G62" s="62"/>
      <c r="H62" s="62"/>
      <c r="I62" s="62"/>
      <c r="J62" s="62"/>
      <c r="K62" s="62"/>
      <c r="L62" s="62"/>
      <c r="M62" s="62"/>
      <c r="N62" s="62"/>
      <c r="O62" s="62"/>
      <c r="P62" s="62"/>
    </row>
    <row r="63" spans="1:16" s="18" customFormat="1" x14ac:dyDescent="0.2">
      <c r="A63" s="65"/>
      <c r="B63" s="65"/>
      <c r="C63" s="66"/>
      <c r="D63" s="67"/>
      <c r="E63" s="68"/>
      <c r="F63" s="65"/>
      <c r="G63" s="68"/>
      <c r="H63" s="69"/>
      <c r="I63" s="70"/>
      <c r="J63" s="69"/>
      <c r="K63" s="69"/>
      <c r="L63" s="69"/>
      <c r="M63" s="69"/>
      <c r="N63" s="69"/>
      <c r="O63" s="69"/>
      <c r="P63" s="69"/>
    </row>
    <row r="64" spans="1:16" s="18" customFormat="1" x14ac:dyDescent="0.2">
      <c r="A64" s="65"/>
      <c r="B64" s="65"/>
      <c r="C64" s="66"/>
      <c r="D64" s="67"/>
      <c r="E64" s="68"/>
      <c r="F64" s="65"/>
      <c r="G64" s="68"/>
      <c r="H64" s="69"/>
      <c r="I64" s="70"/>
      <c r="J64" s="69"/>
      <c r="K64" s="69"/>
      <c r="L64" s="69"/>
      <c r="M64" s="69"/>
      <c r="N64" s="69"/>
      <c r="O64" s="69"/>
      <c r="P64" s="69"/>
    </row>
    <row r="65" spans="1:16" s="18" customFormat="1" x14ac:dyDescent="0.2">
      <c r="A65" s="65"/>
      <c r="B65" s="65"/>
      <c r="C65" s="66"/>
      <c r="D65" s="67"/>
      <c r="E65" s="68"/>
      <c r="F65" s="65"/>
      <c r="G65" s="68"/>
      <c r="H65" s="69"/>
      <c r="I65" s="70"/>
      <c r="J65" s="69"/>
      <c r="K65" s="69"/>
      <c r="L65" s="69"/>
      <c r="M65" s="69"/>
      <c r="N65" s="69"/>
      <c r="O65" s="69"/>
      <c r="P65" s="69"/>
    </row>
    <row r="66" spans="1:16" s="18" customFormat="1" x14ac:dyDescent="0.2">
      <c r="A66" s="65"/>
      <c r="B66" s="65"/>
      <c r="C66" s="66"/>
      <c r="D66" s="67"/>
      <c r="E66" s="68"/>
      <c r="F66" s="65"/>
      <c r="G66" s="68"/>
      <c r="H66" s="69"/>
      <c r="I66" s="70"/>
      <c r="J66" s="69"/>
      <c r="K66" s="69"/>
      <c r="L66" s="69"/>
      <c r="M66" s="69"/>
      <c r="N66" s="69"/>
      <c r="O66" s="69"/>
      <c r="P66" s="69"/>
    </row>
    <row r="67" spans="1:16" s="18" customFormat="1" x14ac:dyDescent="0.2">
      <c r="A67" s="65"/>
      <c r="B67" s="65"/>
      <c r="C67" s="66"/>
      <c r="D67" s="67"/>
      <c r="E67" s="68"/>
      <c r="F67" s="65"/>
      <c r="G67" s="68"/>
      <c r="H67" s="69"/>
      <c r="I67" s="70"/>
      <c r="J67" s="69"/>
      <c r="K67" s="69"/>
      <c r="L67" s="69"/>
      <c r="M67" s="69"/>
      <c r="N67" s="69"/>
      <c r="O67" s="69"/>
      <c r="P67" s="69"/>
    </row>
    <row r="68" spans="1:16" s="18" customFormat="1" x14ac:dyDescent="0.2">
      <c r="A68" s="65"/>
      <c r="B68" s="65"/>
      <c r="C68" s="66"/>
      <c r="D68" s="67"/>
      <c r="E68" s="68"/>
      <c r="F68" s="65"/>
      <c r="G68" s="68"/>
      <c r="H68" s="69"/>
      <c r="I68" s="70"/>
      <c r="J68" s="69"/>
      <c r="K68" s="69"/>
      <c r="L68" s="69"/>
      <c r="M68" s="69"/>
      <c r="N68" s="69"/>
      <c r="O68" s="69"/>
      <c r="P68" s="69"/>
    </row>
    <row r="69" spans="1:16" s="19" customFormat="1" x14ac:dyDescent="0.2">
      <c r="A69" s="65"/>
      <c r="B69" s="65"/>
      <c r="C69" s="66"/>
      <c r="D69" s="67"/>
      <c r="E69" s="68"/>
      <c r="F69" s="65"/>
      <c r="G69" s="68"/>
      <c r="H69" s="69"/>
      <c r="I69" s="70"/>
      <c r="J69" s="69"/>
      <c r="K69" s="69"/>
      <c r="L69" s="69"/>
      <c r="M69" s="69"/>
      <c r="N69" s="69"/>
      <c r="O69" s="69"/>
      <c r="P69" s="69"/>
    </row>
    <row r="70" spans="1:16" s="19" customFormat="1" x14ac:dyDescent="0.2">
      <c r="A70" s="65"/>
      <c r="B70" s="65"/>
      <c r="C70" s="66"/>
      <c r="D70" s="67"/>
      <c r="E70" s="68"/>
      <c r="F70" s="65"/>
      <c r="G70" s="68"/>
      <c r="H70" s="69"/>
      <c r="I70" s="70"/>
      <c r="J70" s="69"/>
      <c r="K70" s="69"/>
      <c r="L70" s="69"/>
      <c r="M70" s="69"/>
      <c r="N70" s="69"/>
      <c r="O70" s="69"/>
      <c r="P70" s="69"/>
    </row>
    <row r="71" spans="1:16" s="18" customFormat="1" x14ac:dyDescent="0.2">
      <c r="A71" s="65"/>
      <c r="B71" s="65"/>
      <c r="C71" s="66"/>
      <c r="D71" s="67"/>
      <c r="E71" s="68"/>
      <c r="F71" s="65"/>
      <c r="G71" s="68"/>
      <c r="H71" s="69"/>
      <c r="I71" s="70"/>
      <c r="J71" s="69"/>
      <c r="K71" s="69"/>
      <c r="L71" s="69"/>
      <c r="M71" s="69"/>
      <c r="N71" s="69"/>
      <c r="O71" s="69"/>
      <c r="P71" s="69"/>
    </row>
    <row r="72" spans="1:16" s="19" customFormat="1" x14ac:dyDescent="0.2">
      <c r="A72" s="65"/>
      <c r="B72" s="65"/>
      <c r="C72" s="66"/>
      <c r="D72" s="67"/>
      <c r="E72" s="68"/>
      <c r="F72" s="65"/>
      <c r="G72" s="68"/>
      <c r="H72" s="69"/>
      <c r="I72" s="70"/>
      <c r="J72" s="69"/>
      <c r="K72" s="69"/>
      <c r="L72" s="69"/>
      <c r="M72" s="69"/>
      <c r="N72" s="69"/>
      <c r="O72" s="69"/>
      <c r="P72" s="69"/>
    </row>
  </sheetData>
  <mergeCells count="27">
    <mergeCell ref="C7:P7"/>
    <mergeCell ref="B59:C59"/>
    <mergeCell ref="I59:N59"/>
    <mergeCell ref="B60:C60"/>
    <mergeCell ref="I60:N60"/>
    <mergeCell ref="A53:J53"/>
    <mergeCell ref="A9:F9"/>
    <mergeCell ref="M9:P9"/>
    <mergeCell ref="M11:P11"/>
    <mergeCell ref="A13:A14"/>
    <mergeCell ref="B13:B14"/>
    <mergeCell ref="C13:C14"/>
    <mergeCell ref="D13:D14"/>
    <mergeCell ref="E13:E14"/>
    <mergeCell ref="F13:K13"/>
    <mergeCell ref="A54:J54"/>
    <mergeCell ref="A1:P1"/>
    <mergeCell ref="A3:P3"/>
    <mergeCell ref="A4:P4"/>
    <mergeCell ref="C5:P5"/>
    <mergeCell ref="C6:P6"/>
    <mergeCell ref="A55:J55"/>
    <mergeCell ref="L13:P13"/>
    <mergeCell ref="A49:J49"/>
    <mergeCell ref="A50:J50"/>
    <mergeCell ref="A51:J51"/>
    <mergeCell ref="A52:J52"/>
  </mergeCells>
  <pageMargins left="0.31496062992125984" right="0.31496062992125984" top="1.0236220472440944" bottom="0.43307086614173229" header="0.51181102362204722" footer="0.15748031496062992"/>
  <pageSetup paperSize="9" scale="53" fitToHeight="0" orientation="landscape" blackAndWhite="1" horizontalDpi="4294967292" verticalDpi="360" r:id="rId1"/>
  <headerFooter alignWithMargins="0">
    <oddFooter>&amp;R&amp;8&amp;P. lapa no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P110"/>
  <sheetViews>
    <sheetView workbookViewId="0">
      <selection activeCell="I27" sqref="I27"/>
    </sheetView>
  </sheetViews>
  <sheetFormatPr defaultRowHeight="12.75" x14ac:dyDescent="0.2"/>
  <cols>
    <col min="3" max="3" width="42.140625" customWidth="1"/>
  </cols>
  <sheetData>
    <row r="1" spans="1:16" ht="18.75" x14ac:dyDescent="0.2">
      <c r="A1" s="375" t="s">
        <v>487</v>
      </c>
      <c r="B1" s="375"/>
      <c r="C1" s="375"/>
      <c r="D1" s="375"/>
      <c r="E1" s="375"/>
      <c r="F1" s="375"/>
      <c r="G1" s="375"/>
      <c r="H1" s="375"/>
      <c r="I1" s="375"/>
      <c r="J1" s="375"/>
      <c r="K1" s="375"/>
      <c r="L1" s="375"/>
      <c r="M1" s="375"/>
      <c r="N1" s="375"/>
      <c r="O1" s="375"/>
      <c r="P1" s="375"/>
    </row>
    <row r="2" spans="1:16" ht="18.75" x14ac:dyDescent="0.2">
      <c r="A2" s="152"/>
      <c r="B2" s="152"/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152"/>
    </row>
    <row r="3" spans="1:16" ht="18.75" x14ac:dyDescent="0.2">
      <c r="A3" s="376" t="str">
        <f>UPPER("Remonta darbi")</f>
        <v>REMONTA DARBI</v>
      </c>
      <c r="B3" s="376"/>
      <c r="C3" s="376"/>
      <c r="D3" s="376"/>
      <c r="E3" s="376"/>
      <c r="F3" s="376"/>
      <c r="G3" s="376"/>
      <c r="H3" s="376"/>
      <c r="I3" s="376"/>
      <c r="J3" s="376"/>
      <c r="K3" s="376"/>
      <c r="L3" s="376"/>
      <c r="M3" s="376"/>
      <c r="N3" s="376"/>
      <c r="O3" s="376"/>
      <c r="P3" s="376"/>
    </row>
    <row r="4" spans="1:16" x14ac:dyDescent="0.2">
      <c r="A4" s="377" t="s">
        <v>0</v>
      </c>
      <c r="B4" s="377"/>
      <c r="C4" s="377"/>
      <c r="D4" s="377"/>
      <c r="E4" s="377"/>
      <c r="F4" s="377"/>
      <c r="G4" s="377"/>
      <c r="H4" s="377"/>
      <c r="I4" s="377"/>
      <c r="J4" s="377"/>
      <c r="K4" s="377"/>
      <c r="L4" s="377"/>
      <c r="M4" s="377"/>
      <c r="N4" s="377"/>
      <c r="O4" s="377"/>
      <c r="P4" s="377"/>
    </row>
    <row r="5" spans="1:16" x14ac:dyDescent="0.2">
      <c r="A5" s="21" t="s">
        <v>1</v>
      </c>
      <c r="B5" s="21"/>
      <c r="C5" s="372" t="s">
        <v>81</v>
      </c>
      <c r="D5" s="372"/>
      <c r="E5" s="372"/>
      <c r="F5" s="372"/>
      <c r="G5" s="372"/>
      <c r="H5" s="372"/>
      <c r="I5" s="372"/>
      <c r="J5" s="372"/>
      <c r="K5" s="372"/>
      <c r="L5" s="372"/>
      <c r="M5" s="372"/>
      <c r="N5" s="372"/>
      <c r="O5" s="372"/>
      <c r="P5" s="372"/>
    </row>
    <row r="6" spans="1:16" x14ac:dyDescent="0.2">
      <c r="A6" s="21" t="s">
        <v>2</v>
      </c>
      <c r="B6" s="21"/>
      <c r="C6" s="372" t="s">
        <v>81</v>
      </c>
      <c r="D6" s="372"/>
      <c r="E6" s="372"/>
      <c r="F6" s="372"/>
      <c r="G6" s="372"/>
      <c r="H6" s="372"/>
      <c r="I6" s="372"/>
      <c r="J6" s="372"/>
      <c r="K6" s="372"/>
      <c r="L6" s="372"/>
      <c r="M6" s="372"/>
      <c r="N6" s="372"/>
      <c r="O6" s="372"/>
      <c r="P6" s="372"/>
    </row>
    <row r="7" spans="1:16" x14ac:dyDescent="0.2">
      <c r="A7" s="21" t="s">
        <v>3</v>
      </c>
      <c r="B7" s="21"/>
      <c r="C7" s="372" t="s">
        <v>496</v>
      </c>
      <c r="D7" s="372"/>
      <c r="E7" s="372"/>
      <c r="F7" s="372"/>
      <c r="G7" s="372"/>
      <c r="H7" s="372"/>
      <c r="I7" s="372"/>
      <c r="J7" s="372"/>
      <c r="K7" s="372"/>
      <c r="L7" s="372"/>
      <c r="M7" s="372"/>
      <c r="N7" s="372"/>
      <c r="O7" s="372"/>
      <c r="P7" s="372"/>
    </row>
    <row r="8" spans="1:16" x14ac:dyDescent="0.2">
      <c r="A8" s="21"/>
      <c r="B8" s="21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</row>
    <row r="9" spans="1:16" x14ac:dyDescent="0.2">
      <c r="A9" s="373"/>
      <c r="B9" s="373"/>
      <c r="C9" s="373"/>
      <c r="D9" s="373"/>
      <c r="E9" s="373"/>
      <c r="F9" s="373"/>
      <c r="G9" s="21"/>
      <c r="H9" s="21"/>
      <c r="I9" s="23"/>
      <c r="J9" s="23"/>
      <c r="K9" s="23"/>
      <c r="L9" s="201" t="s">
        <v>298</v>
      </c>
      <c r="M9" s="391">
        <f>P106</f>
        <v>0</v>
      </c>
      <c r="N9" s="391"/>
      <c r="O9" s="391"/>
      <c r="P9" s="391"/>
    </row>
    <row r="10" spans="1:16" x14ac:dyDescent="0.2">
      <c r="A10" s="25"/>
      <c r="B10" s="25"/>
      <c r="C10" s="26"/>
      <c r="D10" s="27"/>
      <c r="E10" s="28"/>
      <c r="F10" s="27"/>
      <c r="G10" s="27"/>
      <c r="H10" s="23"/>
      <c r="I10" s="23"/>
      <c r="J10" s="23"/>
      <c r="K10" s="23"/>
      <c r="L10" s="23"/>
      <c r="M10" s="29"/>
      <c r="N10" s="21"/>
      <c r="O10" s="21"/>
      <c r="P10" s="21"/>
    </row>
    <row r="11" spans="1:16" x14ac:dyDescent="0.2">
      <c r="A11" s="25"/>
      <c r="B11" s="25"/>
      <c r="C11" s="26"/>
      <c r="D11" s="27"/>
      <c r="E11" s="28"/>
      <c r="F11" s="27"/>
      <c r="G11" s="27"/>
      <c r="H11" s="23"/>
      <c r="I11" s="23"/>
      <c r="J11" s="23"/>
      <c r="K11" s="23"/>
      <c r="L11" s="30"/>
      <c r="M11" s="378"/>
      <c r="N11" s="378"/>
      <c r="O11" s="378"/>
      <c r="P11" s="378"/>
    </row>
    <row r="12" spans="1:16" x14ac:dyDescent="0.2">
      <c r="A12" s="153"/>
      <c r="B12" s="153"/>
      <c r="C12" s="153"/>
      <c r="D12" s="27"/>
      <c r="E12" s="27"/>
      <c r="F12" s="23"/>
      <c r="G12" s="23"/>
      <c r="H12" s="23"/>
      <c r="I12" s="23"/>
      <c r="J12" s="23"/>
      <c r="K12" s="23"/>
      <c r="L12" s="23"/>
      <c r="M12" s="30"/>
      <c r="N12" s="29"/>
      <c r="O12" s="21"/>
      <c r="P12" s="21"/>
    </row>
    <row r="13" spans="1:16" x14ac:dyDescent="0.2">
      <c r="A13" s="383" t="s">
        <v>4</v>
      </c>
      <c r="B13" s="383" t="s">
        <v>5</v>
      </c>
      <c r="C13" s="383" t="s">
        <v>6</v>
      </c>
      <c r="D13" s="383" t="s">
        <v>7</v>
      </c>
      <c r="E13" s="383" t="s">
        <v>8</v>
      </c>
      <c r="F13" s="382" t="s">
        <v>9</v>
      </c>
      <c r="G13" s="382"/>
      <c r="H13" s="382"/>
      <c r="I13" s="382"/>
      <c r="J13" s="382"/>
      <c r="K13" s="382"/>
      <c r="L13" s="382" t="s">
        <v>10</v>
      </c>
      <c r="M13" s="382"/>
      <c r="N13" s="382"/>
      <c r="O13" s="382"/>
      <c r="P13" s="382"/>
    </row>
    <row r="14" spans="1:16" ht="51" x14ac:dyDescent="0.2">
      <c r="A14" s="383"/>
      <c r="B14" s="383"/>
      <c r="C14" s="383"/>
      <c r="D14" s="383"/>
      <c r="E14" s="383"/>
      <c r="F14" s="31" t="s">
        <v>11</v>
      </c>
      <c r="G14" s="31" t="s">
        <v>12</v>
      </c>
      <c r="H14" s="31" t="s">
        <v>13</v>
      </c>
      <c r="I14" s="31" t="s">
        <v>362</v>
      </c>
      <c r="J14" s="31" t="s">
        <v>14</v>
      </c>
      <c r="K14" s="31" t="s">
        <v>15</v>
      </c>
      <c r="L14" s="31" t="s">
        <v>16</v>
      </c>
      <c r="M14" s="31" t="s">
        <v>13</v>
      </c>
      <c r="N14" s="31" t="s">
        <v>362</v>
      </c>
      <c r="O14" s="31" t="s">
        <v>14</v>
      </c>
      <c r="P14" s="31" t="s">
        <v>17</v>
      </c>
    </row>
    <row r="15" spans="1:16" ht="13.5" thickBot="1" x14ac:dyDescent="0.25">
      <c r="A15" s="32">
        <v>1</v>
      </c>
      <c r="B15" s="32"/>
      <c r="C15" s="32">
        <v>3</v>
      </c>
      <c r="D15" s="33">
        <v>4</v>
      </c>
      <c r="E15" s="32">
        <v>5</v>
      </c>
      <c r="F15" s="33">
        <v>6</v>
      </c>
      <c r="G15" s="32">
        <v>7</v>
      </c>
      <c r="H15" s="32">
        <v>8</v>
      </c>
      <c r="I15" s="33">
        <v>9</v>
      </c>
      <c r="J15" s="33">
        <v>10</v>
      </c>
      <c r="K15" s="32">
        <v>11</v>
      </c>
      <c r="L15" s="32">
        <v>12</v>
      </c>
      <c r="M15" s="32">
        <v>13</v>
      </c>
      <c r="N15" s="33">
        <v>14</v>
      </c>
      <c r="O15" s="33">
        <v>15</v>
      </c>
      <c r="P15" s="33">
        <v>16</v>
      </c>
    </row>
    <row r="16" spans="1:16" ht="13.5" thickTop="1" x14ac:dyDescent="0.2">
      <c r="A16" s="276"/>
      <c r="B16" s="276"/>
      <c r="C16" s="277" t="s">
        <v>179</v>
      </c>
      <c r="D16" s="278"/>
      <c r="E16" s="279"/>
      <c r="F16" s="154"/>
      <c r="G16" s="154"/>
      <c r="H16" s="155"/>
      <c r="I16" s="155"/>
      <c r="J16" s="155"/>
      <c r="K16" s="155"/>
      <c r="L16" s="155"/>
      <c r="M16" s="155"/>
      <c r="N16" s="155"/>
      <c r="O16" s="155"/>
      <c r="P16" s="156"/>
    </row>
    <row r="17" spans="1:16" x14ac:dyDescent="0.2">
      <c r="A17" s="280" t="s">
        <v>450</v>
      </c>
      <c r="B17" s="280" t="s">
        <v>19</v>
      </c>
      <c r="C17" s="281" t="s">
        <v>234</v>
      </c>
      <c r="D17" s="282" t="s">
        <v>193</v>
      </c>
      <c r="E17" s="283">
        <v>244</v>
      </c>
      <c r="F17" s="157"/>
      <c r="G17" s="157"/>
      <c r="H17" s="157"/>
      <c r="I17" s="157"/>
      <c r="J17" s="157"/>
      <c r="K17" s="157"/>
      <c r="L17" s="157"/>
      <c r="M17" s="157"/>
      <c r="N17" s="157"/>
      <c r="O17" s="157"/>
      <c r="P17" s="158"/>
    </row>
    <row r="18" spans="1:16" x14ac:dyDescent="0.2">
      <c r="A18" s="280" t="s">
        <v>455</v>
      </c>
      <c r="B18" s="280" t="s">
        <v>19</v>
      </c>
      <c r="C18" s="281" t="s">
        <v>235</v>
      </c>
      <c r="D18" s="284" t="s">
        <v>181</v>
      </c>
      <c r="E18" s="283">
        <v>3</v>
      </c>
      <c r="F18" s="157"/>
      <c r="G18" s="157"/>
      <c r="H18" s="157"/>
      <c r="I18" s="157"/>
      <c r="J18" s="157"/>
      <c r="K18" s="157"/>
      <c r="L18" s="157"/>
      <c r="M18" s="157"/>
      <c r="N18" s="157"/>
      <c r="O18" s="157"/>
      <c r="P18" s="158"/>
    </row>
    <row r="19" spans="1:16" ht="25.5" x14ac:dyDescent="0.2">
      <c r="A19" s="280" t="s">
        <v>457</v>
      </c>
      <c r="B19" s="280" t="s">
        <v>19</v>
      </c>
      <c r="C19" s="281" t="s">
        <v>236</v>
      </c>
      <c r="D19" s="284" t="s">
        <v>181</v>
      </c>
      <c r="E19" s="283">
        <v>1</v>
      </c>
      <c r="F19" s="157"/>
      <c r="G19" s="157"/>
      <c r="H19" s="157"/>
      <c r="I19" s="157"/>
      <c r="J19" s="157"/>
      <c r="K19" s="157"/>
      <c r="L19" s="157"/>
      <c r="M19" s="157"/>
      <c r="N19" s="157"/>
      <c r="O19" s="157"/>
      <c r="P19" s="158"/>
    </row>
    <row r="20" spans="1:16" x14ac:dyDescent="0.2">
      <c r="A20" s="280" t="s">
        <v>454</v>
      </c>
      <c r="B20" s="280" t="s">
        <v>19</v>
      </c>
      <c r="C20" s="281" t="s">
        <v>237</v>
      </c>
      <c r="D20" s="282" t="s">
        <v>193</v>
      </c>
      <c r="E20" s="283">
        <v>3.7</v>
      </c>
      <c r="F20" s="157"/>
      <c r="G20" s="157"/>
      <c r="H20" s="157"/>
      <c r="I20" s="157"/>
      <c r="J20" s="157"/>
      <c r="K20" s="157"/>
      <c r="L20" s="157"/>
      <c r="M20" s="157"/>
      <c r="N20" s="157"/>
      <c r="O20" s="157"/>
      <c r="P20" s="158"/>
    </row>
    <row r="21" spans="1:16" x14ac:dyDescent="0.2">
      <c r="A21" s="280" t="s">
        <v>451</v>
      </c>
      <c r="B21" s="280" t="s">
        <v>19</v>
      </c>
      <c r="C21" s="285" t="s">
        <v>238</v>
      </c>
      <c r="D21" s="282" t="s">
        <v>193</v>
      </c>
      <c r="E21" s="283">
        <v>13.4</v>
      </c>
      <c r="F21" s="157"/>
      <c r="G21" s="157"/>
      <c r="H21" s="157"/>
      <c r="I21" s="157"/>
      <c r="J21" s="157"/>
      <c r="K21" s="157"/>
      <c r="L21" s="157"/>
      <c r="M21" s="157"/>
      <c r="N21" s="157"/>
      <c r="O21" s="157"/>
      <c r="P21" s="158"/>
    </row>
    <row r="22" spans="1:16" x14ac:dyDescent="0.2">
      <c r="A22" s="280" t="s">
        <v>458</v>
      </c>
      <c r="B22" s="280" t="s">
        <v>19</v>
      </c>
      <c r="C22" s="285" t="s">
        <v>239</v>
      </c>
      <c r="D22" s="282" t="s">
        <v>193</v>
      </c>
      <c r="E22" s="283">
        <f>E99-E21-E20</f>
        <v>53.800000000000004</v>
      </c>
      <c r="F22" s="157"/>
      <c r="G22" s="157"/>
      <c r="H22" s="157"/>
      <c r="I22" s="157"/>
      <c r="J22" s="157"/>
      <c r="K22" s="157"/>
      <c r="L22" s="157"/>
      <c r="M22" s="157"/>
      <c r="N22" s="157"/>
      <c r="O22" s="157"/>
      <c r="P22" s="158"/>
    </row>
    <row r="23" spans="1:16" x14ac:dyDescent="0.2">
      <c r="A23" s="280" t="s">
        <v>459</v>
      </c>
      <c r="B23" s="280" t="s">
        <v>19</v>
      </c>
      <c r="C23" s="285" t="s">
        <v>240</v>
      </c>
      <c r="D23" s="282" t="s">
        <v>193</v>
      </c>
      <c r="E23" s="283">
        <v>10</v>
      </c>
      <c r="F23" s="157"/>
      <c r="G23" s="157"/>
      <c r="H23" s="157"/>
      <c r="I23" s="157"/>
      <c r="J23" s="157"/>
      <c r="K23" s="157"/>
      <c r="L23" s="157"/>
      <c r="M23" s="157"/>
      <c r="N23" s="157"/>
      <c r="O23" s="157"/>
      <c r="P23" s="158"/>
    </row>
    <row r="24" spans="1:16" x14ac:dyDescent="0.2">
      <c r="A24" s="276"/>
      <c r="B24" s="280"/>
      <c r="C24" s="277" t="s">
        <v>241</v>
      </c>
      <c r="D24" s="278"/>
      <c r="E24" s="279"/>
      <c r="F24" s="154"/>
      <c r="G24" s="157"/>
      <c r="H24" s="159"/>
      <c r="I24" s="155"/>
      <c r="J24" s="159"/>
      <c r="K24" s="159"/>
      <c r="L24" s="159"/>
      <c r="M24" s="159"/>
      <c r="N24" s="159"/>
      <c r="O24" s="159"/>
      <c r="P24" s="160"/>
    </row>
    <row r="25" spans="1:16" ht="25.5" x14ac:dyDescent="0.2">
      <c r="A25" s="280" t="s">
        <v>460</v>
      </c>
      <c r="B25" s="280" t="s">
        <v>19</v>
      </c>
      <c r="C25" s="286" t="s">
        <v>242</v>
      </c>
      <c r="D25" s="282" t="s">
        <v>186</v>
      </c>
      <c r="E25" s="283">
        <v>3</v>
      </c>
      <c r="F25" s="162"/>
      <c r="G25" s="157"/>
      <c r="H25" s="192"/>
      <c r="I25" s="162"/>
      <c r="J25" s="192"/>
      <c r="K25" s="192"/>
      <c r="L25" s="192"/>
      <c r="M25" s="192"/>
      <c r="N25" s="192"/>
      <c r="O25" s="192"/>
      <c r="P25" s="193"/>
    </row>
    <row r="26" spans="1:16" ht="25.5" x14ac:dyDescent="0.2">
      <c r="A26" s="276"/>
      <c r="B26" s="280"/>
      <c r="C26" s="287" t="s">
        <v>243</v>
      </c>
      <c r="D26" s="282" t="s">
        <v>186</v>
      </c>
      <c r="E26" s="283">
        <v>3</v>
      </c>
      <c r="F26" s="154"/>
      <c r="G26" s="157"/>
      <c r="H26" s="161"/>
      <c r="I26" s="162"/>
      <c r="J26" s="162"/>
      <c r="K26" s="192"/>
      <c r="L26" s="192"/>
      <c r="M26" s="192"/>
      <c r="N26" s="192"/>
      <c r="O26" s="192"/>
      <c r="P26" s="193"/>
    </row>
    <row r="27" spans="1:16" ht="25.5" x14ac:dyDescent="0.2">
      <c r="A27" s="276"/>
      <c r="B27" s="280"/>
      <c r="C27" s="287" t="s">
        <v>244</v>
      </c>
      <c r="D27" s="282" t="s">
        <v>186</v>
      </c>
      <c r="E27" s="283">
        <v>3</v>
      </c>
      <c r="F27" s="154"/>
      <c r="G27" s="157"/>
      <c r="H27" s="161"/>
      <c r="I27" s="154"/>
      <c r="J27" s="154"/>
      <c r="K27" s="159"/>
      <c r="L27" s="159"/>
      <c r="M27" s="159"/>
      <c r="N27" s="159"/>
      <c r="O27" s="159"/>
      <c r="P27" s="160"/>
    </row>
    <row r="28" spans="1:16" x14ac:dyDescent="0.2">
      <c r="A28" s="276"/>
      <c r="B28" s="280"/>
      <c r="C28" s="288" t="s">
        <v>245</v>
      </c>
      <c r="D28" s="289" t="s">
        <v>186</v>
      </c>
      <c r="E28" s="283">
        <v>3</v>
      </c>
      <c r="F28" s="162"/>
      <c r="G28" s="157"/>
      <c r="H28" s="162"/>
      <c r="I28" s="162"/>
      <c r="J28" s="162"/>
      <c r="K28" s="157"/>
      <c r="L28" s="157"/>
      <c r="M28" s="157"/>
      <c r="N28" s="157"/>
      <c r="O28" s="157"/>
      <c r="P28" s="158"/>
    </row>
    <row r="29" spans="1:16" ht="25.5" x14ac:dyDescent="0.2">
      <c r="A29" s="280" t="s">
        <v>461</v>
      </c>
      <c r="B29" s="280" t="s">
        <v>19</v>
      </c>
      <c r="C29" s="290" t="s">
        <v>246</v>
      </c>
      <c r="D29" s="291" t="s">
        <v>181</v>
      </c>
      <c r="E29" s="283">
        <v>1</v>
      </c>
      <c r="F29" s="194"/>
      <c r="G29" s="157"/>
      <c r="H29" s="157"/>
      <c r="I29" s="195"/>
      <c r="J29" s="157"/>
      <c r="K29" s="157"/>
      <c r="L29" s="157"/>
      <c r="M29" s="157"/>
      <c r="N29" s="157"/>
      <c r="O29" s="196"/>
      <c r="P29" s="158"/>
    </row>
    <row r="30" spans="1:16" ht="38.25" x14ac:dyDescent="0.2">
      <c r="A30" s="280" t="s">
        <v>462</v>
      </c>
      <c r="B30" s="280" t="s">
        <v>19</v>
      </c>
      <c r="C30" s="290" t="s">
        <v>247</v>
      </c>
      <c r="D30" s="291" t="s">
        <v>181</v>
      </c>
      <c r="E30" s="283">
        <v>1</v>
      </c>
      <c r="F30" s="194"/>
      <c r="G30" s="157"/>
      <c r="H30" s="157"/>
      <c r="I30" s="195"/>
      <c r="J30" s="157"/>
      <c r="K30" s="157"/>
      <c r="L30" s="157"/>
      <c r="M30" s="157"/>
      <c r="N30" s="157"/>
      <c r="O30" s="196"/>
      <c r="P30" s="158"/>
    </row>
    <row r="31" spans="1:16" x14ac:dyDescent="0.2">
      <c r="A31" s="280" t="s">
        <v>463</v>
      </c>
      <c r="B31" s="280" t="s">
        <v>19</v>
      </c>
      <c r="C31" s="290" t="s">
        <v>248</v>
      </c>
      <c r="D31" s="291" t="s">
        <v>186</v>
      </c>
      <c r="E31" s="283">
        <v>4</v>
      </c>
      <c r="F31" s="194"/>
      <c r="G31" s="157"/>
      <c r="H31" s="157"/>
      <c r="I31" s="195"/>
      <c r="J31" s="157"/>
      <c r="K31" s="157"/>
      <c r="L31" s="157"/>
      <c r="M31" s="157"/>
      <c r="N31" s="157"/>
      <c r="O31" s="196"/>
      <c r="P31" s="158"/>
    </row>
    <row r="32" spans="1:16" ht="25.5" x14ac:dyDescent="0.2">
      <c r="A32" s="280"/>
      <c r="B32" s="280"/>
      <c r="C32" s="292" t="s">
        <v>249</v>
      </c>
      <c r="D32" s="289" t="s">
        <v>186</v>
      </c>
      <c r="E32" s="283">
        <v>2</v>
      </c>
      <c r="F32" s="162"/>
      <c r="G32" s="157"/>
      <c r="H32" s="162"/>
      <c r="I32" s="162"/>
      <c r="J32" s="162"/>
      <c r="K32" s="157"/>
      <c r="L32" s="157"/>
      <c r="M32" s="157"/>
      <c r="N32" s="157"/>
      <c r="O32" s="157"/>
      <c r="P32" s="158"/>
    </row>
    <row r="33" spans="1:16" ht="25.5" x14ac:dyDescent="0.2">
      <c r="A33" s="280"/>
      <c r="B33" s="280"/>
      <c r="C33" s="292" t="s">
        <v>250</v>
      </c>
      <c r="D33" s="289" t="s">
        <v>186</v>
      </c>
      <c r="E33" s="283">
        <v>1</v>
      </c>
      <c r="F33" s="162"/>
      <c r="G33" s="157"/>
      <c r="H33" s="162"/>
      <c r="I33" s="162"/>
      <c r="J33" s="162"/>
      <c r="K33" s="157"/>
      <c r="L33" s="157"/>
      <c r="M33" s="157"/>
      <c r="N33" s="157"/>
      <c r="O33" s="157"/>
      <c r="P33" s="158"/>
    </row>
    <row r="34" spans="1:16" ht="25.5" x14ac:dyDescent="0.2">
      <c r="A34" s="276"/>
      <c r="B34" s="280"/>
      <c r="C34" s="292" t="s">
        <v>251</v>
      </c>
      <c r="D34" s="289" t="s">
        <v>186</v>
      </c>
      <c r="E34" s="283">
        <v>1</v>
      </c>
      <c r="F34" s="162"/>
      <c r="G34" s="157"/>
      <c r="H34" s="162"/>
      <c r="I34" s="162"/>
      <c r="J34" s="162"/>
      <c r="K34" s="157"/>
      <c r="L34" s="157"/>
      <c r="M34" s="157"/>
      <c r="N34" s="157"/>
      <c r="O34" s="157"/>
      <c r="P34" s="158"/>
    </row>
    <row r="35" spans="1:16" x14ac:dyDescent="0.2">
      <c r="A35" s="276"/>
      <c r="B35" s="280"/>
      <c r="C35" s="277" t="s">
        <v>252</v>
      </c>
      <c r="D35" s="289"/>
      <c r="E35" s="283"/>
      <c r="F35" s="162"/>
      <c r="G35" s="157"/>
      <c r="H35" s="162"/>
      <c r="I35" s="162"/>
      <c r="J35" s="162"/>
      <c r="K35" s="157"/>
      <c r="L35" s="157"/>
      <c r="M35" s="157"/>
      <c r="N35" s="157"/>
      <c r="O35" s="157"/>
      <c r="P35" s="158"/>
    </row>
    <row r="36" spans="1:16" x14ac:dyDescent="0.2">
      <c r="A36" s="280" t="s">
        <v>464</v>
      </c>
      <c r="B36" s="280" t="s">
        <v>19</v>
      </c>
      <c r="C36" s="293" t="s">
        <v>253</v>
      </c>
      <c r="D36" s="294" t="s">
        <v>193</v>
      </c>
      <c r="E36" s="295">
        <f>E99-2</f>
        <v>68.900000000000006</v>
      </c>
      <c r="F36" s="155"/>
      <c r="G36" s="157"/>
      <c r="H36" s="159"/>
      <c r="I36" s="155"/>
      <c r="J36" s="159"/>
      <c r="K36" s="159"/>
      <c r="L36" s="159"/>
      <c r="M36" s="159"/>
      <c r="N36" s="159"/>
      <c r="O36" s="159"/>
      <c r="P36" s="160"/>
    </row>
    <row r="37" spans="1:16" ht="15.75" x14ac:dyDescent="0.2">
      <c r="A37" s="280"/>
      <c r="B37" s="280"/>
      <c r="C37" s="288" t="s">
        <v>254</v>
      </c>
      <c r="D37" s="294" t="s">
        <v>448</v>
      </c>
      <c r="E37" s="295">
        <v>0.6</v>
      </c>
      <c r="F37" s="155"/>
      <c r="G37" s="157"/>
      <c r="H37" s="159"/>
      <c r="I37" s="155"/>
      <c r="J37" s="159"/>
      <c r="K37" s="159"/>
      <c r="L37" s="159"/>
      <c r="M37" s="159"/>
      <c r="N37" s="159"/>
      <c r="O37" s="159"/>
      <c r="P37" s="160"/>
    </row>
    <row r="38" spans="1:16" x14ac:dyDescent="0.2">
      <c r="A38" s="276"/>
      <c r="B38" s="280"/>
      <c r="C38" s="288" t="s">
        <v>255</v>
      </c>
      <c r="D38" s="294" t="s">
        <v>193</v>
      </c>
      <c r="E38" s="295">
        <f>E36*1.1</f>
        <v>75.790000000000006</v>
      </c>
      <c r="F38" s="155"/>
      <c r="G38" s="157"/>
      <c r="H38" s="159"/>
      <c r="I38" s="155"/>
      <c r="J38" s="159"/>
      <c r="K38" s="159"/>
      <c r="L38" s="159"/>
      <c r="M38" s="159"/>
      <c r="N38" s="159"/>
      <c r="O38" s="159"/>
      <c r="P38" s="160"/>
    </row>
    <row r="39" spans="1:16" x14ac:dyDescent="0.2">
      <c r="A39" s="276"/>
      <c r="B39" s="280"/>
      <c r="C39" s="288" t="s">
        <v>256</v>
      </c>
      <c r="D39" s="294" t="s">
        <v>189</v>
      </c>
      <c r="E39" s="295">
        <f>E38*1.1</f>
        <v>83.369000000000014</v>
      </c>
      <c r="F39" s="155"/>
      <c r="G39" s="157"/>
      <c r="H39" s="159"/>
      <c r="I39" s="155"/>
      <c r="J39" s="159"/>
      <c r="K39" s="159"/>
      <c r="L39" s="159"/>
      <c r="M39" s="159"/>
      <c r="N39" s="159"/>
      <c r="O39" s="159"/>
      <c r="P39" s="160"/>
    </row>
    <row r="40" spans="1:16" ht="25.5" x14ac:dyDescent="0.2">
      <c r="A40" s="276"/>
      <c r="B40" s="280"/>
      <c r="C40" s="296" t="s">
        <v>368</v>
      </c>
      <c r="D40" s="297" t="s">
        <v>181</v>
      </c>
      <c r="E40" s="298">
        <v>1</v>
      </c>
      <c r="F40" s="157"/>
      <c r="G40" s="157"/>
      <c r="H40" s="192"/>
      <c r="I40" s="157"/>
      <c r="J40" s="192"/>
      <c r="K40" s="192"/>
      <c r="L40" s="192"/>
      <c r="M40" s="192"/>
      <c r="N40" s="192"/>
      <c r="O40" s="192"/>
      <c r="P40" s="193"/>
    </row>
    <row r="41" spans="1:16" x14ac:dyDescent="0.2">
      <c r="A41" s="280" t="s">
        <v>465</v>
      </c>
      <c r="B41" s="280" t="s">
        <v>19</v>
      </c>
      <c r="C41" s="293" t="s">
        <v>257</v>
      </c>
      <c r="D41" s="294" t="s">
        <v>193</v>
      </c>
      <c r="E41" s="295">
        <f>E36</f>
        <v>68.900000000000006</v>
      </c>
      <c r="F41" s="155"/>
      <c r="G41" s="157"/>
      <c r="H41" s="159"/>
      <c r="I41" s="155"/>
      <c r="J41" s="159"/>
      <c r="K41" s="159"/>
      <c r="L41" s="159"/>
      <c r="M41" s="159"/>
      <c r="N41" s="159"/>
      <c r="O41" s="159"/>
      <c r="P41" s="160"/>
    </row>
    <row r="42" spans="1:16" x14ac:dyDescent="0.2">
      <c r="A42" s="276"/>
      <c r="B42" s="280"/>
      <c r="C42" s="288" t="s">
        <v>258</v>
      </c>
      <c r="D42" s="294" t="s">
        <v>193</v>
      </c>
      <c r="E42" s="295">
        <f>E36*1.1</f>
        <v>75.790000000000006</v>
      </c>
      <c r="F42" s="154"/>
      <c r="G42" s="157"/>
      <c r="H42" s="159"/>
      <c r="I42" s="155"/>
      <c r="J42" s="159"/>
      <c r="K42" s="159"/>
      <c r="L42" s="159"/>
      <c r="M42" s="159"/>
      <c r="N42" s="159"/>
      <c r="O42" s="159"/>
      <c r="P42" s="160"/>
    </row>
    <row r="43" spans="1:16" x14ac:dyDescent="0.2">
      <c r="A43" s="276"/>
      <c r="B43" s="280"/>
      <c r="C43" s="288" t="s">
        <v>259</v>
      </c>
      <c r="D43" s="294" t="s">
        <v>193</v>
      </c>
      <c r="E43" s="295">
        <f>E41*1.1</f>
        <v>75.790000000000006</v>
      </c>
      <c r="F43" s="154"/>
      <c r="G43" s="157"/>
      <c r="H43" s="159"/>
      <c r="I43" s="155"/>
      <c r="J43" s="159"/>
      <c r="K43" s="159"/>
      <c r="L43" s="159"/>
      <c r="M43" s="159"/>
      <c r="N43" s="159"/>
      <c r="O43" s="159"/>
      <c r="P43" s="160"/>
    </row>
    <row r="44" spans="1:16" x14ac:dyDescent="0.2">
      <c r="A44" s="280" t="s">
        <v>466</v>
      </c>
      <c r="B44" s="280" t="s">
        <v>19</v>
      </c>
      <c r="C44" s="299" t="s">
        <v>260</v>
      </c>
      <c r="D44" s="294" t="s">
        <v>30</v>
      </c>
      <c r="E44" s="295">
        <v>60</v>
      </c>
      <c r="F44" s="155"/>
      <c r="G44" s="157"/>
      <c r="H44" s="159"/>
      <c r="I44" s="166"/>
      <c r="J44" s="159"/>
      <c r="K44" s="159"/>
      <c r="L44" s="159"/>
      <c r="M44" s="159"/>
      <c r="N44" s="159"/>
      <c r="O44" s="159"/>
      <c r="P44" s="160"/>
    </row>
    <row r="45" spans="1:16" x14ac:dyDescent="0.2">
      <c r="A45" s="276"/>
      <c r="B45" s="280"/>
      <c r="C45" s="300" t="s">
        <v>261</v>
      </c>
      <c r="D45" s="294" t="s">
        <v>30</v>
      </c>
      <c r="E45" s="295">
        <f>E44*1.05</f>
        <v>63</v>
      </c>
      <c r="F45" s="155"/>
      <c r="G45" s="157"/>
      <c r="H45" s="159"/>
      <c r="I45" s="155"/>
      <c r="J45" s="159"/>
      <c r="K45" s="159"/>
      <c r="L45" s="159"/>
      <c r="M45" s="159"/>
      <c r="N45" s="159"/>
      <c r="O45" s="159"/>
      <c r="P45" s="160"/>
    </row>
    <row r="46" spans="1:16" x14ac:dyDescent="0.2">
      <c r="A46" s="276"/>
      <c r="B46" s="280"/>
      <c r="C46" s="301" t="s">
        <v>262</v>
      </c>
      <c r="D46" s="294" t="s">
        <v>181</v>
      </c>
      <c r="E46" s="295">
        <v>1</v>
      </c>
      <c r="F46" s="154"/>
      <c r="G46" s="157"/>
      <c r="H46" s="159"/>
      <c r="I46" s="155"/>
      <c r="J46" s="159"/>
      <c r="K46" s="159"/>
      <c r="L46" s="159"/>
      <c r="M46" s="159"/>
      <c r="N46" s="159"/>
      <c r="O46" s="159"/>
      <c r="P46" s="160"/>
    </row>
    <row r="47" spans="1:16" x14ac:dyDescent="0.2">
      <c r="A47" s="276"/>
      <c r="B47" s="280"/>
      <c r="C47" s="301" t="s">
        <v>263</v>
      </c>
      <c r="D47" s="294" t="s">
        <v>264</v>
      </c>
      <c r="E47" s="295">
        <v>3</v>
      </c>
      <c r="F47" s="154"/>
      <c r="G47" s="157"/>
      <c r="H47" s="159"/>
      <c r="I47" s="155"/>
      <c r="J47" s="159"/>
      <c r="K47" s="159"/>
      <c r="L47" s="159"/>
      <c r="M47" s="159"/>
      <c r="N47" s="159"/>
      <c r="O47" s="159"/>
      <c r="P47" s="160"/>
    </row>
    <row r="48" spans="1:16" x14ac:dyDescent="0.2">
      <c r="A48" s="280" t="s">
        <v>467</v>
      </c>
      <c r="B48" s="280" t="s">
        <v>19</v>
      </c>
      <c r="C48" s="302" t="s">
        <v>265</v>
      </c>
      <c r="D48" s="294" t="s">
        <v>193</v>
      </c>
      <c r="E48" s="295">
        <v>1.2</v>
      </c>
      <c r="F48" s="154"/>
      <c r="G48" s="157"/>
      <c r="H48" s="161"/>
      <c r="I48" s="154"/>
      <c r="J48" s="161"/>
      <c r="K48" s="159"/>
      <c r="L48" s="159"/>
      <c r="M48" s="159"/>
      <c r="N48" s="159"/>
      <c r="O48" s="159"/>
      <c r="P48" s="160"/>
    </row>
    <row r="49" spans="1:16" x14ac:dyDescent="0.2">
      <c r="A49" s="276"/>
      <c r="B49" s="280"/>
      <c r="C49" s="277" t="s">
        <v>266</v>
      </c>
      <c r="D49" s="289"/>
      <c r="E49" s="283"/>
      <c r="F49" s="162"/>
      <c r="G49" s="157"/>
      <c r="H49" s="162"/>
      <c r="I49" s="162"/>
      <c r="J49" s="162"/>
      <c r="K49" s="157"/>
      <c r="L49" s="157"/>
      <c r="M49" s="157"/>
      <c r="N49" s="157"/>
      <c r="O49" s="157"/>
      <c r="P49" s="158"/>
    </row>
    <row r="50" spans="1:16" x14ac:dyDescent="0.2">
      <c r="A50" s="280" t="s">
        <v>468</v>
      </c>
      <c r="B50" s="280" t="s">
        <v>19</v>
      </c>
      <c r="C50" s="286" t="s">
        <v>267</v>
      </c>
      <c r="D50" s="282" t="s">
        <v>193</v>
      </c>
      <c r="E50" s="279">
        <f>E99-0.8</f>
        <v>70.100000000000009</v>
      </c>
      <c r="F50" s="154"/>
      <c r="G50" s="157"/>
      <c r="H50" s="159"/>
      <c r="I50" s="154"/>
      <c r="J50" s="159"/>
      <c r="K50" s="159"/>
      <c r="L50" s="159"/>
      <c r="M50" s="159"/>
      <c r="N50" s="157"/>
      <c r="O50" s="159"/>
      <c r="P50" s="160"/>
    </row>
    <row r="51" spans="1:16" x14ac:dyDescent="0.2">
      <c r="A51" s="276"/>
      <c r="B51" s="280"/>
      <c r="C51" s="303" t="s">
        <v>268</v>
      </c>
      <c r="D51" s="282" t="s">
        <v>193</v>
      </c>
      <c r="E51" s="279">
        <f>E50*1.05</f>
        <v>73.605000000000018</v>
      </c>
      <c r="F51" s="154"/>
      <c r="G51" s="157"/>
      <c r="H51" s="161"/>
      <c r="I51" s="154"/>
      <c r="J51" s="161"/>
      <c r="K51" s="159"/>
      <c r="L51" s="159"/>
      <c r="M51" s="159"/>
      <c r="N51" s="157"/>
      <c r="O51" s="159"/>
      <c r="P51" s="160"/>
    </row>
    <row r="52" spans="1:16" x14ac:dyDescent="0.2">
      <c r="A52" s="276"/>
      <c r="B52" s="280"/>
      <c r="C52" s="292" t="s">
        <v>269</v>
      </c>
      <c r="D52" s="289" t="s">
        <v>181</v>
      </c>
      <c r="E52" s="283">
        <v>1</v>
      </c>
      <c r="F52" s="162"/>
      <c r="G52" s="157"/>
      <c r="H52" s="162"/>
      <c r="I52" s="162"/>
      <c r="J52" s="162"/>
      <c r="K52" s="159"/>
      <c r="L52" s="157"/>
      <c r="M52" s="157"/>
      <c r="N52" s="157"/>
      <c r="O52" s="157"/>
      <c r="P52" s="160"/>
    </row>
    <row r="53" spans="1:16" x14ac:dyDescent="0.2">
      <c r="A53" s="276"/>
      <c r="B53" s="280"/>
      <c r="C53" s="277" t="s">
        <v>449</v>
      </c>
      <c r="D53" s="289"/>
      <c r="E53" s="283"/>
      <c r="F53" s="162"/>
      <c r="G53" s="157"/>
      <c r="H53" s="162"/>
      <c r="I53" s="162"/>
      <c r="J53" s="162"/>
      <c r="K53" s="159"/>
      <c r="L53" s="157"/>
      <c r="M53" s="157"/>
      <c r="N53" s="157"/>
      <c r="O53" s="157"/>
      <c r="P53" s="160"/>
    </row>
    <row r="54" spans="1:16" ht="25.5" x14ac:dyDescent="0.2">
      <c r="A54" s="280" t="s">
        <v>469</v>
      </c>
      <c r="B54" s="280" t="s">
        <v>19</v>
      </c>
      <c r="C54" s="286" t="s">
        <v>270</v>
      </c>
      <c r="D54" s="304" t="s">
        <v>181</v>
      </c>
      <c r="E54" s="283">
        <v>1</v>
      </c>
      <c r="F54" s="162"/>
      <c r="G54" s="157"/>
      <c r="H54" s="162"/>
      <c r="I54" s="162"/>
      <c r="J54" s="162"/>
      <c r="K54" s="157"/>
      <c r="L54" s="157"/>
      <c r="M54" s="157"/>
      <c r="N54" s="157"/>
      <c r="O54" s="157"/>
      <c r="P54" s="158"/>
    </row>
    <row r="55" spans="1:16" ht="25.5" x14ac:dyDescent="0.2">
      <c r="A55" s="280" t="s">
        <v>470</v>
      </c>
      <c r="B55" s="280" t="s">
        <v>19</v>
      </c>
      <c r="C55" s="286" t="s">
        <v>271</v>
      </c>
      <c r="D55" s="304" t="s">
        <v>193</v>
      </c>
      <c r="E55" s="283">
        <v>50</v>
      </c>
      <c r="F55" s="162"/>
      <c r="G55" s="157"/>
      <c r="H55" s="162"/>
      <c r="I55" s="162"/>
      <c r="J55" s="162"/>
      <c r="K55" s="157"/>
      <c r="L55" s="157"/>
      <c r="M55" s="157"/>
      <c r="N55" s="155"/>
      <c r="O55" s="157"/>
      <c r="P55" s="158"/>
    </row>
    <row r="56" spans="1:16" x14ac:dyDescent="0.2">
      <c r="A56" s="280"/>
      <c r="B56" s="280"/>
      <c r="C56" s="300" t="s">
        <v>226</v>
      </c>
      <c r="D56" s="282" t="s">
        <v>193</v>
      </c>
      <c r="E56" s="298">
        <v>20</v>
      </c>
      <c r="F56" s="162"/>
      <c r="G56" s="157"/>
      <c r="H56" s="162"/>
      <c r="I56" s="162"/>
      <c r="J56" s="162"/>
      <c r="K56" s="157"/>
      <c r="L56" s="157"/>
      <c r="M56" s="157"/>
      <c r="N56" s="155"/>
      <c r="O56" s="157"/>
      <c r="P56" s="158"/>
    </row>
    <row r="57" spans="1:16" x14ac:dyDescent="0.2">
      <c r="A57" s="280"/>
      <c r="B57" s="280"/>
      <c r="C57" s="300" t="s">
        <v>227</v>
      </c>
      <c r="D57" s="304" t="s">
        <v>189</v>
      </c>
      <c r="E57" s="298">
        <v>75</v>
      </c>
      <c r="F57" s="162"/>
      <c r="G57" s="157"/>
      <c r="H57" s="162"/>
      <c r="I57" s="162"/>
      <c r="J57" s="162"/>
      <c r="K57" s="157"/>
      <c r="L57" s="157"/>
      <c r="M57" s="157"/>
      <c r="N57" s="155"/>
      <c r="O57" s="157"/>
      <c r="P57" s="158"/>
    </row>
    <row r="58" spans="1:16" x14ac:dyDescent="0.2">
      <c r="A58" s="280"/>
      <c r="B58" s="280"/>
      <c r="C58" s="300" t="s">
        <v>188</v>
      </c>
      <c r="D58" s="304" t="s">
        <v>189</v>
      </c>
      <c r="E58" s="298">
        <v>50</v>
      </c>
      <c r="F58" s="162"/>
      <c r="G58" s="157"/>
      <c r="H58" s="162"/>
      <c r="I58" s="162"/>
      <c r="J58" s="162"/>
      <c r="K58" s="157"/>
      <c r="L58" s="157"/>
      <c r="M58" s="157"/>
      <c r="N58" s="155"/>
      <c r="O58" s="157"/>
      <c r="P58" s="158"/>
    </row>
    <row r="59" spans="1:16" x14ac:dyDescent="0.2">
      <c r="A59" s="280"/>
      <c r="B59" s="280"/>
      <c r="C59" s="300" t="s">
        <v>194</v>
      </c>
      <c r="D59" s="282" t="s">
        <v>30</v>
      </c>
      <c r="E59" s="283">
        <f>E55/20</f>
        <v>2.5</v>
      </c>
      <c r="F59" s="162"/>
      <c r="G59" s="157"/>
      <c r="H59" s="162"/>
      <c r="I59" s="162"/>
      <c r="J59" s="162"/>
      <c r="K59" s="157"/>
      <c r="L59" s="157"/>
      <c r="M59" s="157"/>
      <c r="N59" s="155"/>
      <c r="O59" s="157"/>
      <c r="P59" s="158"/>
    </row>
    <row r="60" spans="1:16" x14ac:dyDescent="0.2">
      <c r="A60" s="280" t="s">
        <v>471</v>
      </c>
      <c r="B60" s="280" t="s">
        <v>19</v>
      </c>
      <c r="C60" s="305" t="s">
        <v>195</v>
      </c>
      <c r="D60" s="282" t="s">
        <v>193</v>
      </c>
      <c r="E60" s="306">
        <f>E55</f>
        <v>50</v>
      </c>
      <c r="F60" s="162"/>
      <c r="G60" s="157"/>
      <c r="H60" s="162"/>
      <c r="I60" s="162"/>
      <c r="J60" s="162"/>
      <c r="K60" s="157"/>
      <c r="L60" s="157"/>
      <c r="M60" s="157"/>
      <c r="N60" s="157"/>
      <c r="O60" s="157"/>
      <c r="P60" s="158"/>
    </row>
    <row r="61" spans="1:16" x14ac:dyDescent="0.2">
      <c r="A61" s="280"/>
      <c r="B61" s="280"/>
      <c r="C61" s="288" t="s">
        <v>196</v>
      </c>
      <c r="D61" s="289" t="s">
        <v>191</v>
      </c>
      <c r="E61" s="298">
        <f>E60/7</f>
        <v>7.1428571428571432</v>
      </c>
      <c r="F61" s="157"/>
      <c r="G61" s="157"/>
      <c r="H61" s="162"/>
      <c r="I61" s="162"/>
      <c r="J61" s="162"/>
      <c r="K61" s="157"/>
      <c r="L61" s="157"/>
      <c r="M61" s="157"/>
      <c r="N61" s="157"/>
      <c r="O61" s="157"/>
      <c r="P61" s="158"/>
    </row>
    <row r="62" spans="1:16" x14ac:dyDescent="0.2">
      <c r="A62" s="280" t="s">
        <v>472</v>
      </c>
      <c r="B62" s="280" t="s">
        <v>19</v>
      </c>
      <c r="C62" s="305" t="s">
        <v>197</v>
      </c>
      <c r="D62" s="282" t="s">
        <v>193</v>
      </c>
      <c r="E62" s="298">
        <f>E17</f>
        <v>244</v>
      </c>
      <c r="F62" s="162"/>
      <c r="G62" s="157"/>
      <c r="H62" s="162"/>
      <c r="I62" s="162"/>
      <c r="J62" s="162"/>
      <c r="K62" s="157"/>
      <c r="L62" s="157"/>
      <c r="M62" s="157"/>
      <c r="N62" s="157"/>
      <c r="O62" s="157"/>
      <c r="P62" s="158"/>
    </row>
    <row r="63" spans="1:16" x14ac:dyDescent="0.2">
      <c r="A63" s="307"/>
      <c r="B63" s="280"/>
      <c r="C63" s="288" t="s">
        <v>198</v>
      </c>
      <c r="D63" s="282" t="s">
        <v>193</v>
      </c>
      <c r="E63" s="298">
        <f>E62*1.1</f>
        <v>268.40000000000003</v>
      </c>
      <c r="F63" s="162"/>
      <c r="G63" s="157"/>
      <c r="H63" s="162"/>
      <c r="I63" s="162"/>
      <c r="J63" s="162"/>
      <c r="K63" s="157"/>
      <c r="L63" s="157"/>
      <c r="M63" s="157"/>
      <c r="N63" s="157"/>
      <c r="O63" s="157"/>
      <c r="P63" s="158"/>
    </row>
    <row r="64" spans="1:16" x14ac:dyDescent="0.2">
      <c r="A64" s="307"/>
      <c r="B64" s="280"/>
      <c r="C64" s="288" t="s">
        <v>199</v>
      </c>
      <c r="D64" s="289" t="s">
        <v>200</v>
      </c>
      <c r="E64" s="298">
        <v>2</v>
      </c>
      <c r="F64" s="162"/>
      <c r="G64" s="157"/>
      <c r="H64" s="162"/>
      <c r="I64" s="162"/>
      <c r="J64" s="162"/>
      <c r="K64" s="157"/>
      <c r="L64" s="157"/>
      <c r="M64" s="157"/>
      <c r="N64" s="157"/>
      <c r="O64" s="157"/>
      <c r="P64" s="158"/>
    </row>
    <row r="65" spans="1:16" x14ac:dyDescent="0.2">
      <c r="A65" s="280" t="s">
        <v>475</v>
      </c>
      <c r="B65" s="280" t="s">
        <v>19</v>
      </c>
      <c r="C65" s="305" t="s">
        <v>201</v>
      </c>
      <c r="D65" s="282" t="s">
        <v>193</v>
      </c>
      <c r="E65" s="306">
        <f>E62+10</f>
        <v>254</v>
      </c>
      <c r="F65" s="162"/>
      <c r="G65" s="157"/>
      <c r="H65" s="162"/>
      <c r="I65" s="162"/>
      <c r="J65" s="162"/>
      <c r="K65" s="157"/>
      <c r="L65" s="157"/>
      <c r="M65" s="157"/>
      <c r="N65" s="157"/>
      <c r="O65" s="157"/>
      <c r="P65" s="158"/>
    </row>
    <row r="66" spans="1:16" x14ac:dyDescent="0.2">
      <c r="A66" s="307"/>
      <c r="B66" s="280"/>
      <c r="C66" s="288" t="s">
        <v>190</v>
      </c>
      <c r="D66" s="289" t="s">
        <v>191</v>
      </c>
      <c r="E66" s="283">
        <f>E65/3.5</f>
        <v>72.571428571428569</v>
      </c>
      <c r="F66" s="162"/>
      <c r="G66" s="157"/>
      <c r="H66" s="162"/>
      <c r="I66" s="162"/>
      <c r="J66" s="162"/>
      <c r="K66" s="157"/>
      <c r="L66" s="157"/>
      <c r="M66" s="157"/>
      <c r="N66" s="157"/>
      <c r="O66" s="157"/>
      <c r="P66" s="158"/>
    </row>
    <row r="67" spans="1:16" x14ac:dyDescent="0.2">
      <c r="A67" s="307"/>
      <c r="B67" s="280"/>
      <c r="C67" s="288" t="s">
        <v>272</v>
      </c>
      <c r="D67" s="289" t="s">
        <v>191</v>
      </c>
      <c r="E67" s="298">
        <f>E66</f>
        <v>72.571428571428569</v>
      </c>
      <c r="F67" s="162"/>
      <c r="G67" s="157"/>
      <c r="H67" s="162"/>
      <c r="I67" s="162"/>
      <c r="J67" s="162"/>
      <c r="K67" s="157"/>
      <c r="L67" s="157"/>
      <c r="M67" s="157"/>
      <c r="N67" s="157"/>
      <c r="O67" s="157"/>
      <c r="P67" s="158"/>
    </row>
    <row r="68" spans="1:16" ht="25.5" x14ac:dyDescent="0.2">
      <c r="A68" s="280" t="s">
        <v>476</v>
      </c>
      <c r="B68" s="280" t="s">
        <v>19</v>
      </c>
      <c r="C68" s="308" t="s">
        <v>273</v>
      </c>
      <c r="D68" s="297" t="s">
        <v>193</v>
      </c>
      <c r="E68" s="298">
        <v>13</v>
      </c>
      <c r="F68" s="162"/>
      <c r="G68" s="157"/>
      <c r="H68" s="197"/>
      <c r="I68" s="162"/>
      <c r="J68" s="197"/>
      <c r="K68" s="192"/>
      <c r="L68" s="192"/>
      <c r="M68" s="192"/>
      <c r="N68" s="192"/>
      <c r="O68" s="192"/>
      <c r="P68" s="193"/>
    </row>
    <row r="69" spans="1:16" x14ac:dyDescent="0.2">
      <c r="A69" s="276"/>
      <c r="B69" s="280"/>
      <c r="C69" s="277" t="s">
        <v>274</v>
      </c>
      <c r="D69" s="289"/>
      <c r="E69" s="283"/>
      <c r="F69" s="162"/>
      <c r="G69" s="157"/>
      <c r="H69" s="162"/>
      <c r="I69" s="162"/>
      <c r="J69" s="162"/>
      <c r="K69" s="157"/>
      <c r="L69" s="157"/>
      <c r="M69" s="157"/>
      <c r="N69" s="157"/>
      <c r="O69" s="157"/>
      <c r="P69" s="158"/>
    </row>
    <row r="70" spans="1:16" x14ac:dyDescent="0.2">
      <c r="A70" s="309" t="s">
        <v>477</v>
      </c>
      <c r="B70" s="280" t="s">
        <v>19</v>
      </c>
      <c r="C70" s="305" t="s">
        <v>210</v>
      </c>
      <c r="D70" s="282" t="s">
        <v>186</v>
      </c>
      <c r="E70" s="283">
        <v>3</v>
      </c>
      <c r="F70" s="162"/>
      <c r="G70" s="157"/>
      <c r="H70" s="162"/>
      <c r="I70" s="162"/>
      <c r="J70" s="162"/>
      <c r="K70" s="157"/>
      <c r="L70" s="157"/>
      <c r="M70" s="157"/>
      <c r="N70" s="157"/>
      <c r="O70" s="157"/>
      <c r="P70" s="158"/>
    </row>
    <row r="71" spans="1:16" x14ac:dyDescent="0.2">
      <c r="A71" s="309" t="s">
        <v>473</v>
      </c>
      <c r="B71" s="280" t="s">
        <v>19</v>
      </c>
      <c r="C71" s="305" t="s">
        <v>211</v>
      </c>
      <c r="D71" s="282" t="s">
        <v>30</v>
      </c>
      <c r="E71" s="306">
        <v>30</v>
      </c>
      <c r="F71" s="162"/>
      <c r="G71" s="157"/>
      <c r="H71" s="162"/>
      <c r="I71" s="162"/>
      <c r="J71" s="162"/>
      <c r="K71" s="157"/>
      <c r="L71" s="157"/>
      <c r="M71" s="157"/>
      <c r="N71" s="157"/>
      <c r="O71" s="157"/>
      <c r="P71" s="158"/>
    </row>
    <row r="72" spans="1:16" ht="25.5" x14ac:dyDescent="0.2">
      <c r="A72" s="309" t="s">
        <v>452</v>
      </c>
      <c r="B72" s="280" t="s">
        <v>19</v>
      </c>
      <c r="C72" s="310" t="s">
        <v>275</v>
      </c>
      <c r="D72" s="304" t="s">
        <v>186</v>
      </c>
      <c r="E72" s="283">
        <v>3</v>
      </c>
      <c r="F72" s="162"/>
      <c r="G72" s="157"/>
      <c r="H72" s="162"/>
      <c r="I72" s="162"/>
      <c r="J72" s="162"/>
      <c r="K72" s="157"/>
      <c r="L72" s="157"/>
      <c r="M72" s="157"/>
      <c r="N72" s="157"/>
      <c r="O72" s="157"/>
      <c r="P72" s="158"/>
    </row>
    <row r="73" spans="1:16" x14ac:dyDescent="0.2">
      <c r="A73" s="309"/>
      <c r="B73" s="280"/>
      <c r="C73" s="288" t="s">
        <v>208</v>
      </c>
      <c r="D73" s="289" t="s">
        <v>209</v>
      </c>
      <c r="E73" s="283">
        <v>3</v>
      </c>
      <c r="F73" s="162"/>
      <c r="G73" s="157"/>
      <c r="H73" s="162"/>
      <c r="I73" s="162"/>
      <c r="J73" s="162"/>
      <c r="K73" s="157"/>
      <c r="L73" s="157"/>
      <c r="M73" s="157"/>
      <c r="N73" s="157"/>
      <c r="O73" s="157"/>
      <c r="P73" s="158"/>
    </row>
    <row r="74" spans="1:16" x14ac:dyDescent="0.2">
      <c r="A74" s="309"/>
      <c r="B74" s="280"/>
      <c r="C74" s="311" t="s">
        <v>367</v>
      </c>
      <c r="D74" s="289" t="s">
        <v>181</v>
      </c>
      <c r="E74" s="283">
        <v>1</v>
      </c>
      <c r="F74" s="162"/>
      <c r="G74" s="157"/>
      <c r="H74" s="162"/>
      <c r="I74" s="162"/>
      <c r="J74" s="162"/>
      <c r="K74" s="157"/>
      <c r="L74" s="157"/>
      <c r="M74" s="157"/>
      <c r="N74" s="157"/>
      <c r="O74" s="157"/>
      <c r="P74" s="158"/>
    </row>
    <row r="75" spans="1:16" ht="38.25" x14ac:dyDescent="0.2">
      <c r="A75" s="309" t="s">
        <v>478</v>
      </c>
      <c r="B75" s="280" t="s">
        <v>19</v>
      </c>
      <c r="C75" s="310" t="s">
        <v>276</v>
      </c>
      <c r="D75" s="304" t="s">
        <v>181</v>
      </c>
      <c r="E75" s="283">
        <v>1</v>
      </c>
      <c r="F75" s="162"/>
      <c r="G75" s="157"/>
      <c r="H75" s="162"/>
      <c r="I75" s="162"/>
      <c r="J75" s="162"/>
      <c r="K75" s="157"/>
      <c r="L75" s="157"/>
      <c r="M75" s="157"/>
      <c r="N75" s="157"/>
      <c r="O75" s="157"/>
      <c r="P75" s="158"/>
    </row>
    <row r="76" spans="1:16" x14ac:dyDescent="0.2">
      <c r="A76" s="309"/>
      <c r="B76" s="280"/>
      <c r="C76" s="288" t="s">
        <v>277</v>
      </c>
      <c r="D76" s="289" t="s">
        <v>209</v>
      </c>
      <c r="E76" s="283">
        <v>2</v>
      </c>
      <c r="F76" s="162"/>
      <c r="G76" s="157"/>
      <c r="H76" s="162"/>
      <c r="I76" s="162"/>
      <c r="J76" s="162"/>
      <c r="K76" s="157"/>
      <c r="L76" s="157"/>
      <c r="M76" s="157"/>
      <c r="N76" s="157"/>
      <c r="O76" s="157"/>
      <c r="P76" s="158"/>
    </row>
    <row r="77" spans="1:16" x14ac:dyDescent="0.2">
      <c r="A77" s="309"/>
      <c r="B77" s="280"/>
      <c r="C77" s="311" t="s">
        <v>369</v>
      </c>
      <c r="D77" s="289" t="s">
        <v>181</v>
      </c>
      <c r="E77" s="283">
        <v>1</v>
      </c>
      <c r="F77" s="162"/>
      <c r="G77" s="157"/>
      <c r="H77" s="162"/>
      <c r="I77" s="162"/>
      <c r="J77" s="162"/>
      <c r="K77" s="157"/>
      <c r="L77" s="157"/>
      <c r="M77" s="157"/>
      <c r="N77" s="157"/>
      <c r="O77" s="157"/>
      <c r="P77" s="158"/>
    </row>
    <row r="78" spans="1:16" x14ac:dyDescent="0.2">
      <c r="A78" s="309"/>
      <c r="B78" s="280"/>
      <c r="C78" s="277" t="s">
        <v>278</v>
      </c>
      <c r="D78" s="282"/>
      <c r="E78" s="279"/>
      <c r="F78" s="154"/>
      <c r="G78" s="157"/>
      <c r="H78" s="159"/>
      <c r="I78" s="155"/>
      <c r="J78" s="155"/>
      <c r="K78" s="155"/>
      <c r="L78" s="159"/>
      <c r="M78" s="159"/>
      <c r="N78" s="155"/>
      <c r="O78" s="159"/>
      <c r="P78" s="156"/>
    </row>
    <row r="79" spans="1:16" x14ac:dyDescent="0.2">
      <c r="A79" s="280" t="s">
        <v>479</v>
      </c>
      <c r="B79" s="280" t="s">
        <v>19</v>
      </c>
      <c r="C79" s="312" t="s">
        <v>279</v>
      </c>
      <c r="D79" s="289" t="s">
        <v>30</v>
      </c>
      <c r="E79" s="298">
        <f>(E80+E81)*0.9</f>
        <v>243</v>
      </c>
      <c r="F79" s="162"/>
      <c r="G79" s="155"/>
      <c r="H79" s="155"/>
      <c r="I79" s="162"/>
      <c r="J79" s="162"/>
      <c r="K79" s="157"/>
      <c r="L79" s="157"/>
      <c r="M79" s="157"/>
      <c r="N79" s="157"/>
      <c r="O79" s="157"/>
      <c r="P79" s="158"/>
    </row>
    <row r="80" spans="1:16" x14ac:dyDescent="0.2">
      <c r="A80" s="276"/>
      <c r="B80" s="280"/>
      <c r="C80" s="296" t="s">
        <v>280</v>
      </c>
      <c r="D80" s="278" t="s">
        <v>30</v>
      </c>
      <c r="E80" s="279">
        <v>170</v>
      </c>
      <c r="F80" s="170"/>
      <c r="G80" s="155"/>
      <c r="H80" s="155"/>
      <c r="I80" s="167"/>
      <c r="J80" s="157"/>
      <c r="K80" s="157"/>
      <c r="L80" s="157"/>
      <c r="M80" s="157"/>
      <c r="N80" s="167"/>
      <c r="O80" s="157"/>
      <c r="P80" s="158"/>
    </row>
    <row r="81" spans="1:16" x14ac:dyDescent="0.2">
      <c r="A81" s="276"/>
      <c r="B81" s="280"/>
      <c r="C81" s="296" t="s">
        <v>281</v>
      </c>
      <c r="D81" s="278" t="s">
        <v>30</v>
      </c>
      <c r="E81" s="279">
        <v>100</v>
      </c>
      <c r="F81" s="170"/>
      <c r="G81" s="155"/>
      <c r="H81" s="155"/>
      <c r="I81" s="167"/>
      <c r="J81" s="157"/>
      <c r="K81" s="157"/>
      <c r="L81" s="157"/>
      <c r="M81" s="157"/>
      <c r="N81" s="167"/>
      <c r="O81" s="157"/>
      <c r="P81" s="158"/>
    </row>
    <row r="82" spans="1:16" x14ac:dyDescent="0.2">
      <c r="A82" s="280" t="s">
        <v>480</v>
      </c>
      <c r="B82" s="280" t="s">
        <v>19</v>
      </c>
      <c r="C82" s="290" t="s">
        <v>282</v>
      </c>
      <c r="D82" s="313" t="s">
        <v>209</v>
      </c>
      <c r="E82" s="279">
        <f>E84+E83</f>
        <v>34</v>
      </c>
      <c r="F82" s="165"/>
      <c r="G82" s="155"/>
      <c r="H82" s="155"/>
      <c r="I82" s="166"/>
      <c r="J82" s="155"/>
      <c r="K82" s="157"/>
      <c r="L82" s="157"/>
      <c r="M82" s="157"/>
      <c r="N82" s="167"/>
      <c r="O82" s="157"/>
      <c r="P82" s="158"/>
    </row>
    <row r="83" spans="1:16" x14ac:dyDescent="0.2">
      <c r="A83" s="280"/>
      <c r="B83" s="280"/>
      <c r="C83" s="300" t="s">
        <v>283</v>
      </c>
      <c r="D83" s="314" t="s">
        <v>209</v>
      </c>
      <c r="E83" s="315">
        <v>27</v>
      </c>
      <c r="F83" s="168"/>
      <c r="G83" s="155"/>
      <c r="H83" s="155"/>
      <c r="I83" s="169"/>
      <c r="J83" s="157"/>
      <c r="K83" s="157"/>
      <c r="L83" s="157"/>
      <c r="M83" s="157"/>
      <c r="N83" s="167"/>
      <c r="O83" s="157"/>
      <c r="P83" s="158"/>
    </row>
    <row r="84" spans="1:16" x14ac:dyDescent="0.2">
      <c r="A84" s="280"/>
      <c r="B84" s="280"/>
      <c r="C84" s="300" t="s">
        <v>284</v>
      </c>
      <c r="D84" s="314" t="s">
        <v>209</v>
      </c>
      <c r="E84" s="315">
        <v>7</v>
      </c>
      <c r="F84" s="168"/>
      <c r="G84" s="155"/>
      <c r="H84" s="155"/>
      <c r="I84" s="169"/>
      <c r="J84" s="157"/>
      <c r="K84" s="157"/>
      <c r="L84" s="157"/>
      <c r="M84" s="157"/>
      <c r="N84" s="167"/>
      <c r="O84" s="157"/>
      <c r="P84" s="158"/>
    </row>
    <row r="85" spans="1:16" x14ac:dyDescent="0.2">
      <c r="A85" s="280"/>
      <c r="B85" s="280"/>
      <c r="C85" s="300" t="s">
        <v>285</v>
      </c>
      <c r="D85" s="314" t="s">
        <v>209</v>
      </c>
      <c r="E85" s="315">
        <v>8</v>
      </c>
      <c r="F85" s="168"/>
      <c r="G85" s="155"/>
      <c r="H85" s="155"/>
      <c r="I85" s="169"/>
      <c r="J85" s="157"/>
      <c r="K85" s="157"/>
      <c r="L85" s="157"/>
      <c r="M85" s="157"/>
      <c r="N85" s="167"/>
      <c r="O85" s="157"/>
      <c r="P85" s="158"/>
    </row>
    <row r="86" spans="1:16" x14ac:dyDescent="0.2">
      <c r="A86" s="280"/>
      <c r="B86" s="280"/>
      <c r="C86" s="300" t="s">
        <v>286</v>
      </c>
      <c r="D86" s="314" t="s">
        <v>209</v>
      </c>
      <c r="E86" s="315">
        <v>27</v>
      </c>
      <c r="F86" s="168"/>
      <c r="G86" s="155"/>
      <c r="H86" s="155"/>
      <c r="I86" s="169"/>
      <c r="J86" s="157"/>
      <c r="K86" s="157"/>
      <c r="L86" s="157"/>
      <c r="M86" s="157"/>
      <c r="N86" s="167"/>
      <c r="O86" s="157"/>
      <c r="P86" s="158"/>
    </row>
    <row r="87" spans="1:16" x14ac:dyDescent="0.2">
      <c r="A87" s="280" t="s">
        <v>481</v>
      </c>
      <c r="B87" s="280" t="s">
        <v>19</v>
      </c>
      <c r="C87" s="296" t="s">
        <v>287</v>
      </c>
      <c r="D87" s="314" t="s">
        <v>209</v>
      </c>
      <c r="E87" s="315">
        <v>13</v>
      </c>
      <c r="F87" s="168"/>
      <c r="G87" s="157"/>
      <c r="H87" s="157"/>
      <c r="I87" s="169"/>
      <c r="J87" s="157"/>
      <c r="K87" s="157"/>
      <c r="L87" s="157"/>
      <c r="M87" s="157"/>
      <c r="N87" s="167"/>
      <c r="O87" s="157"/>
      <c r="P87" s="158"/>
    </row>
    <row r="88" spans="1:16" ht="25.5" x14ac:dyDescent="0.2">
      <c r="A88" s="280"/>
      <c r="B88" s="280"/>
      <c r="C88" s="296" t="s">
        <v>288</v>
      </c>
      <c r="D88" s="314" t="s">
        <v>209</v>
      </c>
      <c r="E88" s="315">
        <v>11</v>
      </c>
      <c r="F88" s="168"/>
      <c r="G88" s="155"/>
      <c r="H88" s="155"/>
      <c r="I88" s="169"/>
      <c r="J88" s="157"/>
      <c r="K88" s="157"/>
      <c r="L88" s="157"/>
      <c r="M88" s="157"/>
      <c r="N88" s="167"/>
      <c r="O88" s="157"/>
      <c r="P88" s="158"/>
    </row>
    <row r="89" spans="1:16" ht="25.5" x14ac:dyDescent="0.2">
      <c r="A89" s="280"/>
      <c r="B89" s="280"/>
      <c r="C89" s="296" t="s">
        <v>289</v>
      </c>
      <c r="D89" s="314" t="s">
        <v>209</v>
      </c>
      <c r="E89" s="315">
        <v>2</v>
      </c>
      <c r="F89" s="168"/>
      <c r="G89" s="155"/>
      <c r="H89" s="155"/>
      <c r="I89" s="169"/>
      <c r="J89" s="157"/>
      <c r="K89" s="157"/>
      <c r="L89" s="157"/>
      <c r="M89" s="157"/>
      <c r="N89" s="167"/>
      <c r="O89" s="157"/>
      <c r="P89" s="158"/>
    </row>
    <row r="90" spans="1:16" x14ac:dyDescent="0.2">
      <c r="A90" s="309"/>
      <c r="B90" s="280"/>
      <c r="C90" s="277" t="s">
        <v>290</v>
      </c>
      <c r="D90" s="282"/>
      <c r="E90" s="279"/>
      <c r="F90" s="154"/>
      <c r="G90" s="155"/>
      <c r="H90" s="159"/>
      <c r="I90" s="155"/>
      <c r="J90" s="155"/>
      <c r="K90" s="155"/>
      <c r="L90" s="159"/>
      <c r="M90" s="159"/>
      <c r="N90" s="155"/>
      <c r="O90" s="159"/>
      <c r="P90" s="156"/>
    </row>
    <row r="91" spans="1:16" x14ac:dyDescent="0.2">
      <c r="A91" s="280" t="s">
        <v>474</v>
      </c>
      <c r="B91" s="280" t="s">
        <v>19</v>
      </c>
      <c r="C91" s="290" t="s">
        <v>291</v>
      </c>
      <c r="D91" s="313" t="s">
        <v>209</v>
      </c>
      <c r="E91" s="279">
        <v>1</v>
      </c>
      <c r="F91" s="165"/>
      <c r="G91" s="155"/>
      <c r="H91" s="155"/>
      <c r="I91" s="166"/>
      <c r="J91" s="155"/>
      <c r="K91" s="157"/>
      <c r="L91" s="157"/>
      <c r="M91" s="157"/>
      <c r="N91" s="167"/>
      <c r="O91" s="157"/>
      <c r="P91" s="158"/>
    </row>
    <row r="92" spans="1:16" ht="25.5" x14ac:dyDescent="0.2">
      <c r="A92" s="280"/>
      <c r="B92" s="280"/>
      <c r="C92" s="287" t="s">
        <v>292</v>
      </c>
      <c r="D92" s="314" t="s">
        <v>209</v>
      </c>
      <c r="E92" s="315">
        <v>1</v>
      </c>
      <c r="F92" s="168"/>
      <c r="G92" s="155"/>
      <c r="H92" s="155"/>
      <c r="I92" s="169"/>
      <c r="J92" s="157"/>
      <c r="K92" s="157"/>
      <c r="L92" s="157"/>
      <c r="M92" s="157"/>
      <c r="N92" s="167"/>
      <c r="O92" s="157"/>
      <c r="P92" s="158"/>
    </row>
    <row r="93" spans="1:16" x14ac:dyDescent="0.2">
      <c r="A93" s="280" t="s">
        <v>482</v>
      </c>
      <c r="B93" s="280" t="s">
        <v>19</v>
      </c>
      <c r="C93" s="290" t="s">
        <v>293</v>
      </c>
      <c r="D93" s="313" t="s">
        <v>209</v>
      </c>
      <c r="E93" s="279">
        <v>1</v>
      </c>
      <c r="F93" s="165"/>
      <c r="G93" s="155"/>
      <c r="H93" s="155"/>
      <c r="I93" s="166"/>
      <c r="J93" s="155"/>
      <c r="K93" s="157"/>
      <c r="L93" s="157"/>
      <c r="M93" s="157"/>
      <c r="N93" s="167"/>
      <c r="O93" s="157"/>
      <c r="P93" s="158"/>
    </row>
    <row r="94" spans="1:16" ht="38.25" x14ac:dyDescent="0.2">
      <c r="A94" s="280"/>
      <c r="B94" s="280"/>
      <c r="C94" s="287" t="s">
        <v>294</v>
      </c>
      <c r="D94" s="314" t="s">
        <v>209</v>
      </c>
      <c r="E94" s="315">
        <v>1</v>
      </c>
      <c r="F94" s="168"/>
      <c r="G94" s="155"/>
      <c r="H94" s="155"/>
      <c r="I94" s="169"/>
      <c r="J94" s="157"/>
      <c r="K94" s="157"/>
      <c r="L94" s="157"/>
      <c r="M94" s="157"/>
      <c r="N94" s="167"/>
      <c r="O94" s="157"/>
      <c r="P94" s="158"/>
    </row>
    <row r="95" spans="1:16" x14ac:dyDescent="0.2">
      <c r="A95" s="280"/>
      <c r="B95" s="280"/>
      <c r="C95" s="287" t="s">
        <v>295</v>
      </c>
      <c r="D95" s="314" t="s">
        <v>209</v>
      </c>
      <c r="E95" s="315">
        <v>1</v>
      </c>
      <c r="F95" s="168"/>
      <c r="G95" s="155"/>
      <c r="H95" s="155"/>
      <c r="I95" s="169"/>
      <c r="J95" s="157"/>
      <c r="K95" s="157"/>
      <c r="L95" s="157"/>
      <c r="M95" s="157"/>
      <c r="N95" s="167"/>
      <c r="O95" s="157"/>
      <c r="P95" s="158"/>
    </row>
    <row r="96" spans="1:16" x14ac:dyDescent="0.2">
      <c r="A96" s="280"/>
      <c r="B96" s="280"/>
      <c r="C96" s="277" t="s">
        <v>296</v>
      </c>
      <c r="D96" s="314"/>
      <c r="E96" s="315"/>
      <c r="F96" s="198"/>
      <c r="G96" s="155"/>
      <c r="H96" s="155"/>
      <c r="I96" s="169"/>
      <c r="J96" s="157"/>
      <c r="K96" s="157"/>
      <c r="L96" s="199"/>
      <c r="M96" s="157"/>
      <c r="N96" s="167"/>
      <c r="O96" s="157"/>
      <c r="P96" s="200"/>
    </row>
    <row r="97" spans="1:16" ht="25.5" x14ac:dyDescent="0.2">
      <c r="A97" s="280" t="s">
        <v>483</v>
      </c>
      <c r="B97" s="280" t="s">
        <v>19</v>
      </c>
      <c r="C97" s="290" t="s">
        <v>216</v>
      </c>
      <c r="D97" s="314" t="s">
        <v>217</v>
      </c>
      <c r="E97" s="316">
        <v>8</v>
      </c>
      <c r="F97" s="172"/>
      <c r="G97" s="157"/>
      <c r="H97" s="173"/>
      <c r="I97" s="174"/>
      <c r="J97" s="157"/>
      <c r="K97" s="173"/>
      <c r="L97" s="175"/>
      <c r="M97" s="173"/>
      <c r="N97" s="173"/>
      <c r="O97" s="173"/>
      <c r="P97" s="176"/>
    </row>
    <row r="98" spans="1:16" ht="51" x14ac:dyDescent="0.2">
      <c r="A98" s="280" t="s">
        <v>453</v>
      </c>
      <c r="B98" s="280" t="s">
        <v>19</v>
      </c>
      <c r="C98" s="290" t="s">
        <v>297</v>
      </c>
      <c r="D98" s="314" t="s">
        <v>181</v>
      </c>
      <c r="E98" s="316">
        <v>1</v>
      </c>
      <c r="F98" s="172"/>
      <c r="G98" s="157"/>
      <c r="H98" s="173"/>
      <c r="I98" s="174"/>
      <c r="J98" s="157"/>
      <c r="K98" s="173"/>
      <c r="L98" s="175"/>
      <c r="M98" s="173"/>
      <c r="N98" s="173"/>
      <c r="O98" s="173"/>
      <c r="P98" s="176"/>
    </row>
    <row r="99" spans="1:16" x14ac:dyDescent="0.2">
      <c r="A99" s="280" t="s">
        <v>456</v>
      </c>
      <c r="B99" s="280" t="s">
        <v>19</v>
      </c>
      <c r="C99" s="317" t="s">
        <v>220</v>
      </c>
      <c r="D99" s="314" t="s">
        <v>193</v>
      </c>
      <c r="E99" s="283">
        <v>70.900000000000006</v>
      </c>
      <c r="F99" s="168"/>
      <c r="G99" s="157"/>
      <c r="H99" s="173"/>
      <c r="I99" s="169"/>
      <c r="J99" s="157"/>
      <c r="K99" s="173"/>
      <c r="L99" s="173"/>
      <c r="M99" s="173"/>
      <c r="N99" s="173"/>
      <c r="O99" s="173"/>
      <c r="P99" s="180"/>
    </row>
    <row r="100" spans="1:16" x14ac:dyDescent="0.2">
      <c r="A100" s="379" t="s">
        <v>85</v>
      </c>
      <c r="B100" s="379"/>
      <c r="C100" s="379"/>
      <c r="D100" s="379"/>
      <c r="E100" s="379"/>
      <c r="F100" s="379"/>
      <c r="G100" s="379"/>
      <c r="H100" s="379"/>
      <c r="I100" s="379"/>
      <c r="J100" s="379"/>
      <c r="K100" s="151"/>
      <c r="L100" s="181">
        <f t="shared" ref="L100:O100" si="0">SUM(L17:L99)</f>
        <v>0</v>
      </c>
      <c r="M100" s="181">
        <f t="shared" si="0"/>
        <v>0</v>
      </c>
      <c r="N100" s="181">
        <f t="shared" si="0"/>
        <v>0</v>
      </c>
      <c r="O100" s="181">
        <f t="shared" si="0"/>
        <v>0</v>
      </c>
      <c r="P100" s="181">
        <f>SUM(P17:P99)</f>
        <v>0</v>
      </c>
    </row>
    <row r="101" spans="1:16" x14ac:dyDescent="0.2">
      <c r="A101" s="380" t="s">
        <v>53</v>
      </c>
      <c r="B101" s="380"/>
      <c r="C101" s="380"/>
      <c r="D101" s="380"/>
      <c r="E101" s="380"/>
      <c r="F101" s="380"/>
      <c r="G101" s="380"/>
      <c r="H101" s="380"/>
      <c r="I101" s="380"/>
      <c r="J101" s="380"/>
      <c r="K101" s="264">
        <v>0.12</v>
      </c>
      <c r="L101" s="182"/>
      <c r="M101" s="182">
        <f>ROUND(M100*K101,2)</f>
        <v>0</v>
      </c>
      <c r="N101" s="182">
        <f>ROUND(N100*K101,2)</f>
        <v>0</v>
      </c>
      <c r="O101" s="182">
        <f>ROUND(O100*K101,2)</f>
        <v>0</v>
      </c>
      <c r="P101" s="182">
        <f>ROUND(P100*K101,2)</f>
        <v>0</v>
      </c>
    </row>
    <row r="102" spans="1:16" x14ac:dyDescent="0.2">
      <c r="A102" s="381" t="s">
        <v>54</v>
      </c>
      <c r="B102" s="381"/>
      <c r="C102" s="381"/>
      <c r="D102" s="381"/>
      <c r="E102" s="381"/>
      <c r="F102" s="381"/>
      <c r="G102" s="381"/>
      <c r="H102" s="381"/>
      <c r="I102" s="381"/>
      <c r="J102" s="381"/>
      <c r="K102" s="265"/>
      <c r="L102" s="182"/>
      <c r="M102" s="182"/>
      <c r="N102" s="182"/>
      <c r="O102" s="182"/>
      <c r="P102" s="182">
        <f>ROUND(P101*9%,2)</f>
        <v>0</v>
      </c>
    </row>
    <row r="103" spans="1:16" x14ac:dyDescent="0.2">
      <c r="A103" s="380" t="s">
        <v>55</v>
      </c>
      <c r="B103" s="380"/>
      <c r="C103" s="380"/>
      <c r="D103" s="380"/>
      <c r="E103" s="380"/>
      <c r="F103" s="380"/>
      <c r="G103" s="380"/>
      <c r="H103" s="380"/>
      <c r="I103" s="380"/>
      <c r="J103" s="380"/>
      <c r="K103" s="264">
        <v>0.06</v>
      </c>
      <c r="L103" s="182"/>
      <c r="M103" s="182">
        <f>ROUND(M100*K103,2)</f>
        <v>0</v>
      </c>
      <c r="N103" s="182">
        <f>ROUND(N100*K103,2)</f>
        <v>0</v>
      </c>
      <c r="O103" s="182">
        <f>ROUND(O100*K103,2)</f>
        <v>0</v>
      </c>
      <c r="P103" s="182">
        <f>ROUND(P100*K103,2)</f>
        <v>0</v>
      </c>
    </row>
    <row r="104" spans="1:16" x14ac:dyDescent="0.2">
      <c r="A104" s="385" t="s">
        <v>56</v>
      </c>
      <c r="B104" s="385"/>
      <c r="C104" s="385"/>
      <c r="D104" s="385"/>
      <c r="E104" s="385"/>
      <c r="F104" s="385"/>
      <c r="G104" s="385"/>
      <c r="H104" s="385"/>
      <c r="I104" s="385"/>
      <c r="J104" s="385"/>
      <c r="K104" s="56"/>
      <c r="L104" s="183"/>
      <c r="M104" s="183">
        <f>M100+M101+M103</f>
        <v>0</v>
      </c>
      <c r="N104" s="183">
        <f>N100+N101+N103</f>
        <v>0</v>
      </c>
      <c r="O104" s="183">
        <f>O100+O101+O103</f>
        <v>0</v>
      </c>
      <c r="P104" s="183">
        <f>P100+P101+P103</f>
        <v>0</v>
      </c>
    </row>
    <row r="105" spans="1:16" x14ac:dyDescent="0.2">
      <c r="A105" s="380" t="s">
        <v>57</v>
      </c>
      <c r="B105" s="380"/>
      <c r="C105" s="380"/>
      <c r="D105" s="380"/>
      <c r="E105" s="380"/>
      <c r="F105" s="380"/>
      <c r="G105" s="380"/>
      <c r="H105" s="380"/>
      <c r="I105" s="380"/>
      <c r="J105" s="380"/>
      <c r="K105" s="54">
        <v>0.21</v>
      </c>
      <c r="L105" s="182"/>
      <c r="M105" s="182">
        <f>ROUND(M104*K105,2)</f>
        <v>0</v>
      </c>
      <c r="N105" s="182">
        <f>ROUND(N104*K105,2)</f>
        <v>0</v>
      </c>
      <c r="O105" s="182">
        <f>ROUND(O104*K105,2)</f>
        <v>0</v>
      </c>
      <c r="P105" s="182">
        <f>ROUND(P104*K105,2)</f>
        <v>0</v>
      </c>
    </row>
    <row r="106" spans="1:16" x14ac:dyDescent="0.2">
      <c r="A106" s="385" t="s">
        <v>58</v>
      </c>
      <c r="B106" s="385"/>
      <c r="C106" s="385"/>
      <c r="D106" s="385"/>
      <c r="E106" s="385"/>
      <c r="F106" s="385"/>
      <c r="G106" s="385"/>
      <c r="H106" s="385"/>
      <c r="I106" s="385"/>
      <c r="J106" s="385"/>
      <c r="K106" s="56"/>
      <c r="L106" s="183"/>
      <c r="M106" s="183">
        <f>M104+M105</f>
        <v>0</v>
      </c>
      <c r="N106" s="183">
        <f>N104+N105</f>
        <v>0</v>
      </c>
      <c r="O106" s="183">
        <f>O104+O105</f>
        <v>0</v>
      </c>
      <c r="P106" s="183">
        <f>P104+P105</f>
        <v>0</v>
      </c>
    </row>
    <row r="109" spans="1:16" x14ac:dyDescent="0.2">
      <c r="A109" s="64" t="s">
        <v>60</v>
      </c>
      <c r="B109" s="388"/>
      <c r="C109" s="388"/>
      <c r="D109" s="62"/>
      <c r="E109" s="61"/>
      <c r="F109" s="62"/>
      <c r="G109" s="62"/>
      <c r="H109" s="64" t="s">
        <v>61</v>
      </c>
      <c r="I109" s="389"/>
      <c r="J109" s="389"/>
      <c r="K109" s="389"/>
      <c r="L109" s="389"/>
      <c r="M109" s="389"/>
      <c r="N109" s="389"/>
    </row>
    <row r="110" spans="1:16" x14ac:dyDescent="0.2">
      <c r="A110" s="61"/>
      <c r="B110" s="390" t="s">
        <v>62</v>
      </c>
      <c r="C110" s="390"/>
      <c r="D110" s="62"/>
      <c r="E110" s="61"/>
      <c r="F110" s="62"/>
      <c r="G110" s="62"/>
      <c r="H110" s="61"/>
      <c r="I110" s="390" t="s">
        <v>62</v>
      </c>
      <c r="J110" s="390"/>
      <c r="K110" s="390"/>
      <c r="L110" s="390"/>
      <c r="M110" s="390"/>
      <c r="N110" s="390"/>
    </row>
  </sheetData>
  <mergeCells count="27">
    <mergeCell ref="C7:P7"/>
    <mergeCell ref="A1:P1"/>
    <mergeCell ref="A3:P3"/>
    <mergeCell ref="A4:P4"/>
    <mergeCell ref="C5:P5"/>
    <mergeCell ref="C6:P6"/>
    <mergeCell ref="A104:J104"/>
    <mergeCell ref="A9:F9"/>
    <mergeCell ref="M9:P9"/>
    <mergeCell ref="M11:P11"/>
    <mergeCell ref="A13:A14"/>
    <mergeCell ref="B13:B14"/>
    <mergeCell ref="C13:C14"/>
    <mergeCell ref="D13:D14"/>
    <mergeCell ref="E13:E14"/>
    <mergeCell ref="F13:K13"/>
    <mergeCell ref="L13:P13"/>
    <mergeCell ref="A100:J100"/>
    <mergeCell ref="A101:J101"/>
    <mergeCell ref="A102:J102"/>
    <mergeCell ref="A103:J103"/>
    <mergeCell ref="B109:C109"/>
    <mergeCell ref="I109:N109"/>
    <mergeCell ref="B110:C110"/>
    <mergeCell ref="I110:N110"/>
    <mergeCell ref="A105:J105"/>
    <mergeCell ref="A106:J106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P46"/>
  <sheetViews>
    <sheetView workbookViewId="0">
      <selection sqref="A1:P1"/>
    </sheetView>
  </sheetViews>
  <sheetFormatPr defaultRowHeight="12.75" x14ac:dyDescent="0.2"/>
  <cols>
    <col min="3" max="3" width="42.28515625" customWidth="1"/>
  </cols>
  <sheetData>
    <row r="1" spans="1:16" ht="18.75" x14ac:dyDescent="0.2">
      <c r="A1" s="393" t="s">
        <v>488</v>
      </c>
      <c r="B1" s="393"/>
      <c r="C1" s="393"/>
      <c r="D1" s="393"/>
      <c r="E1" s="393"/>
      <c r="F1" s="393"/>
      <c r="G1" s="393"/>
      <c r="H1" s="393"/>
      <c r="I1" s="393"/>
      <c r="J1" s="393"/>
      <c r="K1" s="393"/>
      <c r="L1" s="393"/>
      <c r="M1" s="393"/>
      <c r="N1" s="393"/>
      <c r="O1" s="393"/>
      <c r="P1" s="393"/>
    </row>
    <row r="2" spans="1:16" ht="18.75" x14ac:dyDescent="0.2">
      <c r="A2" s="202"/>
      <c r="B2" s="202"/>
      <c r="C2" s="202"/>
      <c r="D2" s="202"/>
      <c r="E2" s="202"/>
      <c r="F2" s="202"/>
      <c r="G2" s="202"/>
      <c r="H2" s="202"/>
      <c r="I2" s="202"/>
      <c r="J2" s="202"/>
      <c r="K2" s="202"/>
      <c r="L2" s="202"/>
      <c r="M2" s="202"/>
      <c r="N2" s="202"/>
      <c r="O2" s="202"/>
      <c r="P2" s="202"/>
    </row>
    <row r="3" spans="1:16" ht="18.75" x14ac:dyDescent="0.2">
      <c r="A3" s="394" t="str">
        <f>UPPER("Tualešu remonts")</f>
        <v>TUALEŠU REMONTS</v>
      </c>
      <c r="B3" s="394"/>
      <c r="C3" s="394"/>
      <c r="D3" s="394"/>
      <c r="E3" s="394"/>
      <c r="F3" s="394"/>
      <c r="G3" s="394"/>
      <c r="H3" s="394"/>
      <c r="I3" s="394"/>
      <c r="J3" s="394"/>
      <c r="K3" s="394"/>
      <c r="L3" s="394"/>
      <c r="M3" s="394"/>
      <c r="N3" s="394"/>
      <c r="O3" s="394"/>
      <c r="P3" s="394"/>
    </row>
    <row r="4" spans="1:16" x14ac:dyDescent="0.2">
      <c r="A4" s="395" t="s">
        <v>0</v>
      </c>
      <c r="B4" s="395"/>
      <c r="C4" s="395"/>
      <c r="D4" s="395"/>
      <c r="E4" s="395"/>
      <c r="F4" s="395"/>
      <c r="G4" s="395"/>
      <c r="H4" s="395"/>
      <c r="I4" s="395"/>
      <c r="J4" s="395"/>
      <c r="K4" s="395"/>
      <c r="L4" s="395"/>
      <c r="M4" s="395"/>
      <c r="N4" s="395"/>
      <c r="O4" s="395"/>
      <c r="P4" s="395"/>
    </row>
    <row r="5" spans="1:16" x14ac:dyDescent="0.2">
      <c r="A5" s="203" t="s">
        <v>1</v>
      </c>
      <c r="B5" s="203"/>
      <c r="C5" s="392" t="s">
        <v>123</v>
      </c>
      <c r="D5" s="392"/>
      <c r="E5" s="392"/>
      <c r="F5" s="392"/>
      <c r="G5" s="392"/>
      <c r="H5" s="392"/>
      <c r="I5" s="392"/>
      <c r="J5" s="392"/>
      <c r="K5" s="392"/>
      <c r="L5" s="392"/>
      <c r="M5" s="392"/>
      <c r="N5" s="392"/>
      <c r="O5" s="392"/>
      <c r="P5" s="392"/>
    </row>
    <row r="6" spans="1:16" x14ac:dyDescent="0.2">
      <c r="A6" s="203" t="s">
        <v>2</v>
      </c>
      <c r="B6" s="203"/>
      <c r="C6" s="392" t="s">
        <v>123</v>
      </c>
      <c r="D6" s="392"/>
      <c r="E6" s="392"/>
      <c r="F6" s="392"/>
      <c r="G6" s="392"/>
      <c r="H6" s="392"/>
      <c r="I6" s="392"/>
      <c r="J6" s="392"/>
      <c r="K6" s="392"/>
      <c r="L6" s="392"/>
      <c r="M6" s="392"/>
      <c r="N6" s="392"/>
      <c r="O6" s="392"/>
      <c r="P6" s="392"/>
    </row>
    <row r="7" spans="1:16" x14ac:dyDescent="0.2">
      <c r="A7" s="203" t="s">
        <v>3</v>
      </c>
      <c r="B7" s="203"/>
      <c r="C7" s="392" t="s">
        <v>307</v>
      </c>
      <c r="D7" s="392"/>
      <c r="E7" s="392"/>
      <c r="F7" s="392"/>
      <c r="G7" s="392"/>
      <c r="H7" s="392"/>
      <c r="I7" s="392"/>
      <c r="J7" s="392"/>
      <c r="K7" s="392"/>
      <c r="L7" s="392"/>
      <c r="M7" s="392"/>
      <c r="N7" s="392"/>
      <c r="O7" s="392"/>
      <c r="P7" s="392"/>
    </row>
    <row r="8" spans="1:16" x14ac:dyDescent="0.2">
      <c r="A8" s="203"/>
      <c r="B8" s="203"/>
      <c r="C8" s="204"/>
      <c r="D8" s="204"/>
      <c r="E8" s="204"/>
      <c r="F8" s="204"/>
      <c r="G8" s="204"/>
      <c r="H8" s="204"/>
      <c r="I8" s="204"/>
      <c r="J8" s="204"/>
      <c r="K8" s="204"/>
      <c r="L8" s="204"/>
      <c r="M8" s="204"/>
      <c r="N8" s="204"/>
      <c r="O8" s="204"/>
      <c r="P8" s="204"/>
    </row>
    <row r="9" spans="1:16" x14ac:dyDescent="0.2">
      <c r="A9" s="397"/>
      <c r="B9" s="397"/>
      <c r="C9" s="397"/>
      <c r="D9" s="397"/>
      <c r="E9" s="397"/>
      <c r="F9" s="397"/>
      <c r="G9" s="203"/>
      <c r="H9" s="203"/>
      <c r="I9" s="205"/>
      <c r="J9" s="205"/>
      <c r="K9" s="205"/>
      <c r="L9" s="206"/>
      <c r="M9" s="398">
        <f>P35</f>
        <v>0</v>
      </c>
      <c r="N9" s="398"/>
      <c r="O9" s="398"/>
      <c r="P9" s="398"/>
    </row>
    <row r="10" spans="1:16" x14ac:dyDescent="0.2">
      <c r="A10" s="207"/>
      <c r="B10" s="207"/>
      <c r="C10" s="208"/>
      <c r="D10" s="209"/>
      <c r="E10" s="210"/>
      <c r="F10" s="209"/>
      <c r="G10" s="209"/>
      <c r="H10" s="205"/>
      <c r="I10" s="205"/>
      <c r="J10" s="205"/>
      <c r="K10" s="205"/>
      <c r="L10" s="205"/>
      <c r="M10" s="211"/>
      <c r="N10" s="203"/>
      <c r="O10" s="203"/>
      <c r="P10" s="203"/>
    </row>
    <row r="11" spans="1:16" x14ac:dyDescent="0.2">
      <c r="A11" s="207"/>
      <c r="B11" s="207"/>
      <c r="C11" s="208"/>
      <c r="D11" s="209"/>
      <c r="E11" s="210"/>
      <c r="F11" s="209"/>
      <c r="G11" s="209"/>
      <c r="H11" s="205"/>
      <c r="I11" s="205"/>
      <c r="J11" s="205"/>
      <c r="K11" s="205"/>
      <c r="L11" s="212"/>
      <c r="M11" s="399"/>
      <c r="N11" s="399"/>
      <c r="O11" s="399"/>
      <c r="P11" s="399"/>
    </row>
    <row r="12" spans="1:16" x14ac:dyDescent="0.2">
      <c r="A12" s="206"/>
      <c r="B12" s="206"/>
      <c r="C12" s="206"/>
      <c r="D12" s="209"/>
      <c r="E12" s="209"/>
      <c r="F12" s="205"/>
      <c r="G12" s="205"/>
      <c r="H12" s="205"/>
      <c r="I12" s="205"/>
      <c r="J12" s="205"/>
      <c r="K12" s="205"/>
      <c r="L12" s="205"/>
      <c r="M12" s="212"/>
      <c r="N12" s="211"/>
      <c r="O12" s="203"/>
      <c r="P12" s="203"/>
    </row>
    <row r="13" spans="1:16" x14ac:dyDescent="0.2">
      <c r="A13" s="400" t="s">
        <v>4</v>
      </c>
      <c r="B13" s="400" t="s">
        <v>5</v>
      </c>
      <c r="C13" s="400" t="s">
        <v>6</v>
      </c>
      <c r="D13" s="400" t="s">
        <v>7</v>
      </c>
      <c r="E13" s="400" t="s">
        <v>8</v>
      </c>
      <c r="F13" s="401" t="s">
        <v>9</v>
      </c>
      <c r="G13" s="401"/>
      <c r="H13" s="401"/>
      <c r="I13" s="401"/>
      <c r="J13" s="401"/>
      <c r="K13" s="401"/>
      <c r="L13" s="401" t="s">
        <v>10</v>
      </c>
      <c r="M13" s="401"/>
      <c r="N13" s="401"/>
      <c r="O13" s="401"/>
      <c r="P13" s="401"/>
    </row>
    <row r="14" spans="1:16" ht="51" x14ac:dyDescent="0.2">
      <c r="A14" s="400"/>
      <c r="B14" s="400"/>
      <c r="C14" s="400"/>
      <c r="D14" s="400"/>
      <c r="E14" s="400"/>
      <c r="F14" s="213" t="s">
        <v>11</v>
      </c>
      <c r="G14" s="213" t="s">
        <v>12</v>
      </c>
      <c r="H14" s="213" t="s">
        <v>13</v>
      </c>
      <c r="I14" s="213" t="s">
        <v>362</v>
      </c>
      <c r="J14" s="213" t="s">
        <v>14</v>
      </c>
      <c r="K14" s="213" t="s">
        <v>15</v>
      </c>
      <c r="L14" s="213" t="s">
        <v>16</v>
      </c>
      <c r="M14" s="213" t="s">
        <v>13</v>
      </c>
      <c r="N14" s="213" t="s">
        <v>362</v>
      </c>
      <c r="O14" s="213" t="s">
        <v>14</v>
      </c>
      <c r="P14" s="213" t="s">
        <v>17</v>
      </c>
    </row>
    <row r="15" spans="1:16" ht="13.5" thickBot="1" x14ac:dyDescent="0.25">
      <c r="A15" s="214">
        <v>1</v>
      </c>
      <c r="B15" s="214"/>
      <c r="C15" s="214">
        <v>3</v>
      </c>
      <c r="D15" s="215">
        <v>4</v>
      </c>
      <c r="E15" s="214">
        <v>5</v>
      </c>
      <c r="F15" s="215">
        <v>6</v>
      </c>
      <c r="G15" s="214">
        <v>7</v>
      </c>
      <c r="H15" s="214">
        <v>8</v>
      </c>
      <c r="I15" s="215">
        <v>9</v>
      </c>
      <c r="J15" s="215">
        <v>10</v>
      </c>
      <c r="K15" s="214">
        <v>11</v>
      </c>
      <c r="L15" s="214">
        <v>12</v>
      </c>
      <c r="M15" s="214">
        <v>13</v>
      </c>
      <c r="N15" s="215">
        <v>14</v>
      </c>
      <c r="O15" s="215">
        <v>15</v>
      </c>
      <c r="P15" s="215">
        <v>16</v>
      </c>
    </row>
    <row r="16" spans="1:16" ht="13.5" thickTop="1" x14ac:dyDescent="0.2">
      <c r="A16" s="217"/>
      <c r="B16" s="218"/>
      <c r="C16" s="216" t="str">
        <f>UPPER("Tualešu remonts")</f>
        <v>TUALEŠU REMONTS</v>
      </c>
      <c r="D16" s="220"/>
      <c r="E16" s="221"/>
      <c r="F16" s="222"/>
      <c r="G16" s="222"/>
      <c r="H16" s="222"/>
      <c r="I16" s="222"/>
      <c r="J16" s="222"/>
      <c r="K16" s="222"/>
      <c r="L16" s="222"/>
      <c r="M16" s="222"/>
      <c r="N16" s="222"/>
      <c r="O16" s="222"/>
      <c r="P16" s="222"/>
    </row>
    <row r="17" spans="1:16" ht="25.5" x14ac:dyDescent="0.2">
      <c r="A17" s="217">
        <f t="shared" ref="A17" si="0">A16+1</f>
        <v>1</v>
      </c>
      <c r="B17" s="218" t="s">
        <v>19</v>
      </c>
      <c r="C17" s="219" t="s">
        <v>310</v>
      </c>
      <c r="D17" s="220" t="s">
        <v>27</v>
      </c>
      <c r="E17" s="221">
        <v>6</v>
      </c>
      <c r="F17" s="222"/>
      <c r="G17" s="222"/>
      <c r="H17" s="222"/>
      <c r="I17" s="222"/>
      <c r="J17" s="222"/>
      <c r="K17" s="222"/>
      <c r="L17" s="222"/>
      <c r="M17" s="222"/>
      <c r="N17" s="222"/>
      <c r="O17" s="222"/>
      <c r="P17" s="222"/>
    </row>
    <row r="18" spans="1:16" ht="25.5" x14ac:dyDescent="0.2">
      <c r="A18" s="217"/>
      <c r="B18" s="218"/>
      <c r="C18" s="242" t="s">
        <v>63</v>
      </c>
      <c r="D18" s="220" t="s">
        <v>22</v>
      </c>
      <c r="E18" s="221">
        <v>6</v>
      </c>
      <c r="F18" s="222"/>
      <c r="G18" s="222"/>
      <c r="H18" s="222"/>
      <c r="I18" s="222"/>
      <c r="J18" s="222"/>
      <c r="K18" s="222"/>
      <c r="L18" s="222"/>
      <c r="M18" s="222"/>
      <c r="N18" s="222"/>
      <c r="O18" s="222"/>
      <c r="P18" s="222"/>
    </row>
    <row r="19" spans="1:16" ht="25.5" x14ac:dyDescent="0.2">
      <c r="A19" s="217"/>
      <c r="B19" s="218"/>
      <c r="C19" s="242" t="s">
        <v>24</v>
      </c>
      <c r="D19" s="220" t="s">
        <v>25</v>
      </c>
      <c r="E19" s="221">
        <v>2</v>
      </c>
      <c r="F19" s="222"/>
      <c r="G19" s="222"/>
      <c r="H19" s="222"/>
      <c r="I19" s="222"/>
      <c r="J19" s="222"/>
      <c r="K19" s="222"/>
      <c r="L19" s="222"/>
      <c r="M19" s="222"/>
      <c r="N19" s="222"/>
      <c r="O19" s="222"/>
      <c r="P19" s="222"/>
    </row>
    <row r="20" spans="1:16" ht="38.25" x14ac:dyDescent="0.2">
      <c r="A20" s="217">
        <f>A17+1</f>
        <v>2</v>
      </c>
      <c r="B20" s="218" t="s">
        <v>19</v>
      </c>
      <c r="C20" s="219" t="s">
        <v>311</v>
      </c>
      <c r="D20" s="220" t="s">
        <v>27</v>
      </c>
      <c r="E20" s="221">
        <v>6</v>
      </c>
      <c r="F20" s="222"/>
      <c r="G20" s="222"/>
      <c r="H20" s="222"/>
      <c r="I20" s="222"/>
      <c r="J20" s="222"/>
      <c r="K20" s="222"/>
      <c r="L20" s="222"/>
      <c r="M20" s="222"/>
      <c r="N20" s="222"/>
      <c r="O20" s="222"/>
      <c r="P20" s="222"/>
    </row>
    <row r="21" spans="1:16" ht="51" x14ac:dyDescent="0.2">
      <c r="A21" s="217">
        <f t="shared" ref="A21" si="1">A20+1</f>
        <v>3</v>
      </c>
      <c r="B21" s="218" t="s">
        <v>19</v>
      </c>
      <c r="C21" s="219" t="s">
        <v>312</v>
      </c>
      <c r="D21" s="220" t="s">
        <v>27</v>
      </c>
      <c r="E21" s="221">
        <v>6</v>
      </c>
      <c r="F21" s="222"/>
      <c r="G21" s="222"/>
      <c r="H21" s="222"/>
      <c r="I21" s="222"/>
      <c r="J21" s="222"/>
      <c r="K21" s="222"/>
      <c r="L21" s="222"/>
      <c r="M21" s="222"/>
      <c r="N21" s="222"/>
      <c r="O21" s="222"/>
      <c r="P21" s="222"/>
    </row>
    <row r="22" spans="1:16" ht="38.25" x14ac:dyDescent="0.2">
      <c r="A22" s="217">
        <f>A21+1</f>
        <v>4</v>
      </c>
      <c r="B22" s="218" t="s">
        <v>19</v>
      </c>
      <c r="C22" s="219" t="s">
        <v>313</v>
      </c>
      <c r="D22" s="220" t="s">
        <v>27</v>
      </c>
      <c r="E22" s="221">
        <v>2</v>
      </c>
      <c r="F22" s="222"/>
      <c r="G22" s="222"/>
      <c r="H22" s="222"/>
      <c r="I22" s="222"/>
      <c r="J22" s="222"/>
      <c r="K22" s="222"/>
      <c r="L22" s="222"/>
      <c r="M22" s="222"/>
      <c r="N22" s="222"/>
      <c r="O22" s="222"/>
      <c r="P22" s="222"/>
    </row>
    <row r="23" spans="1:16" ht="76.5" x14ac:dyDescent="0.2">
      <c r="A23" s="217">
        <f>A22+1</f>
        <v>5</v>
      </c>
      <c r="B23" s="218" t="s">
        <v>19</v>
      </c>
      <c r="C23" s="219" t="s">
        <v>314</v>
      </c>
      <c r="D23" s="220" t="s">
        <v>27</v>
      </c>
      <c r="E23" s="221">
        <v>2</v>
      </c>
      <c r="F23" s="222"/>
      <c r="G23" s="222"/>
      <c r="H23" s="222"/>
      <c r="I23" s="222"/>
      <c r="J23" s="222"/>
      <c r="K23" s="222"/>
      <c r="L23" s="222"/>
      <c r="M23" s="222"/>
      <c r="N23" s="222"/>
      <c r="O23" s="222"/>
      <c r="P23" s="222"/>
    </row>
    <row r="24" spans="1:16" x14ac:dyDescent="0.2">
      <c r="A24" s="217"/>
      <c r="B24" s="218"/>
      <c r="C24" s="224" t="s">
        <v>49</v>
      </c>
      <c r="D24" s="220"/>
      <c r="E24" s="221"/>
      <c r="F24" s="222"/>
      <c r="G24" s="222"/>
      <c r="H24" s="222"/>
      <c r="I24" s="222"/>
      <c r="J24" s="222"/>
      <c r="K24" s="222"/>
      <c r="L24" s="222"/>
      <c r="M24" s="222"/>
      <c r="N24" s="222"/>
      <c r="O24" s="222"/>
      <c r="P24" s="222"/>
    </row>
    <row r="25" spans="1:16" ht="25.5" x14ac:dyDescent="0.2">
      <c r="A25" s="217">
        <f>A23+1</f>
        <v>6</v>
      </c>
      <c r="B25" s="218" t="s">
        <v>19</v>
      </c>
      <c r="C25" s="225" t="s">
        <v>308</v>
      </c>
      <c r="D25" s="220" t="s">
        <v>27</v>
      </c>
      <c r="E25" s="221">
        <v>1</v>
      </c>
      <c r="F25" s="222"/>
      <c r="G25" s="222"/>
      <c r="H25" s="222"/>
      <c r="I25" s="222"/>
      <c r="J25" s="222"/>
      <c r="K25" s="222"/>
      <c r="L25" s="222"/>
      <c r="M25" s="222"/>
      <c r="N25" s="222"/>
      <c r="O25" s="222"/>
      <c r="P25" s="222"/>
    </row>
    <row r="26" spans="1:16" x14ac:dyDescent="0.2">
      <c r="A26" s="217"/>
      <c r="B26" s="218"/>
      <c r="C26" s="223"/>
      <c r="D26" s="220"/>
      <c r="E26" s="221"/>
      <c r="F26" s="222"/>
      <c r="G26" s="222"/>
      <c r="H26" s="222"/>
      <c r="I26" s="222"/>
      <c r="J26" s="222"/>
      <c r="K26" s="222"/>
      <c r="L26" s="222"/>
      <c r="M26" s="222"/>
      <c r="N26" s="222"/>
      <c r="O26" s="222"/>
      <c r="P26" s="222"/>
    </row>
    <row r="27" spans="1:16" x14ac:dyDescent="0.2">
      <c r="A27" s="226"/>
      <c r="B27" s="226"/>
      <c r="C27" s="227"/>
      <c r="D27" s="228"/>
      <c r="E27" s="228"/>
      <c r="F27" s="229"/>
      <c r="G27" s="229"/>
      <c r="H27" s="230"/>
      <c r="I27" s="229"/>
      <c r="J27" s="229"/>
      <c r="K27" s="229"/>
      <c r="L27" s="229"/>
      <c r="M27" s="229"/>
      <c r="N27" s="229"/>
      <c r="O27" s="229"/>
      <c r="P27" s="229"/>
    </row>
    <row r="28" spans="1:16" x14ac:dyDescent="0.2">
      <c r="A28" s="226"/>
      <c r="B28" s="226"/>
      <c r="C28" s="227"/>
      <c r="D28" s="228"/>
      <c r="E28" s="228"/>
      <c r="F28" s="229"/>
      <c r="G28" s="229"/>
      <c r="H28" s="230"/>
      <c r="I28" s="229"/>
      <c r="J28" s="229"/>
      <c r="K28" s="229"/>
      <c r="L28" s="229"/>
      <c r="M28" s="229"/>
      <c r="N28" s="229"/>
      <c r="O28" s="229"/>
      <c r="P28" s="229"/>
    </row>
    <row r="29" spans="1:16" x14ac:dyDescent="0.2">
      <c r="A29" s="396" t="s">
        <v>309</v>
      </c>
      <c r="B29" s="396"/>
      <c r="C29" s="396"/>
      <c r="D29" s="396"/>
      <c r="E29" s="396"/>
      <c r="F29" s="396"/>
      <c r="G29" s="396"/>
      <c r="H29" s="396"/>
      <c r="I29" s="396"/>
      <c r="J29" s="396"/>
      <c r="K29" s="231"/>
      <c r="L29" s="232">
        <f>SUM(L16:L28)</f>
        <v>0</v>
      </c>
      <c r="M29" s="232">
        <f>SUM(M16:M28)</f>
        <v>0</v>
      </c>
      <c r="N29" s="232">
        <f>SUM(N16:N28)</f>
        <v>0</v>
      </c>
      <c r="O29" s="232">
        <f>SUM(O16:O28)</f>
        <v>0</v>
      </c>
      <c r="P29" s="232">
        <f>M29+N29+O29</f>
        <v>0</v>
      </c>
    </row>
    <row r="30" spans="1:16" x14ac:dyDescent="0.2">
      <c r="A30" s="402" t="s">
        <v>53</v>
      </c>
      <c r="B30" s="402"/>
      <c r="C30" s="402"/>
      <c r="D30" s="402"/>
      <c r="E30" s="402"/>
      <c r="F30" s="402"/>
      <c r="G30" s="402"/>
      <c r="H30" s="402"/>
      <c r="I30" s="402"/>
      <c r="J30" s="402"/>
      <c r="K30" s="266">
        <v>0.12</v>
      </c>
      <c r="L30" s="234"/>
      <c r="M30" s="234">
        <f>ROUND(M29*K30,2)</f>
        <v>0</v>
      </c>
      <c r="N30" s="234">
        <f>ROUND(N29*K30,2)</f>
        <v>0</v>
      </c>
      <c r="O30" s="234">
        <f>ROUND(O29*K30,2)</f>
        <v>0</v>
      </c>
      <c r="P30" s="234">
        <f>ROUND(P29*K30,2)</f>
        <v>0</v>
      </c>
    </row>
    <row r="31" spans="1:16" x14ac:dyDescent="0.2">
      <c r="A31" s="403" t="s">
        <v>54</v>
      </c>
      <c r="B31" s="403"/>
      <c r="C31" s="403"/>
      <c r="D31" s="403"/>
      <c r="E31" s="403"/>
      <c r="F31" s="403"/>
      <c r="G31" s="403"/>
      <c r="H31" s="403"/>
      <c r="I31" s="403"/>
      <c r="J31" s="403"/>
      <c r="K31" s="267"/>
      <c r="L31" s="234"/>
      <c r="M31" s="234"/>
      <c r="N31" s="234"/>
      <c r="O31" s="234"/>
      <c r="P31" s="234">
        <f>ROUND(P30*9%,2)</f>
        <v>0</v>
      </c>
    </row>
    <row r="32" spans="1:16" x14ac:dyDescent="0.2">
      <c r="A32" s="402" t="s">
        <v>55</v>
      </c>
      <c r="B32" s="402"/>
      <c r="C32" s="402"/>
      <c r="D32" s="402"/>
      <c r="E32" s="402"/>
      <c r="F32" s="402"/>
      <c r="G32" s="402"/>
      <c r="H32" s="402"/>
      <c r="I32" s="402"/>
      <c r="J32" s="402"/>
      <c r="K32" s="266">
        <v>0.06</v>
      </c>
      <c r="L32" s="234"/>
      <c r="M32" s="234">
        <f>ROUND(M29*K32,2)</f>
        <v>0</v>
      </c>
      <c r="N32" s="234">
        <f>ROUND(N29*K32,2)</f>
        <v>0</v>
      </c>
      <c r="O32" s="234">
        <f>ROUND(O29*K32,2)</f>
        <v>0</v>
      </c>
      <c r="P32" s="234">
        <f>ROUND(P29*K32,2)</f>
        <v>0</v>
      </c>
    </row>
    <row r="33" spans="1:16" x14ac:dyDescent="0.2">
      <c r="A33" s="396" t="s">
        <v>56</v>
      </c>
      <c r="B33" s="396"/>
      <c r="C33" s="396"/>
      <c r="D33" s="396"/>
      <c r="E33" s="396"/>
      <c r="F33" s="396"/>
      <c r="G33" s="396"/>
      <c r="H33" s="396"/>
      <c r="I33" s="396"/>
      <c r="J33" s="396"/>
      <c r="K33" s="235"/>
      <c r="L33" s="232"/>
      <c r="M33" s="232">
        <f>M29+M30+M32</f>
        <v>0</v>
      </c>
      <c r="N33" s="232">
        <f>N29+N30+N32</f>
        <v>0</v>
      </c>
      <c r="O33" s="232">
        <f>O29+O30+O32</f>
        <v>0</v>
      </c>
      <c r="P33" s="232">
        <f>M33+N33+O33</f>
        <v>0</v>
      </c>
    </row>
    <row r="34" spans="1:16" x14ac:dyDescent="0.2">
      <c r="A34" s="402" t="s">
        <v>57</v>
      </c>
      <c r="B34" s="402"/>
      <c r="C34" s="402"/>
      <c r="D34" s="402"/>
      <c r="E34" s="402"/>
      <c r="F34" s="402"/>
      <c r="G34" s="402"/>
      <c r="H34" s="402"/>
      <c r="I34" s="402"/>
      <c r="J34" s="402"/>
      <c r="K34" s="233">
        <v>0.21</v>
      </c>
      <c r="L34" s="234"/>
      <c r="M34" s="234"/>
      <c r="N34" s="234"/>
      <c r="O34" s="234"/>
      <c r="P34" s="234">
        <f>ROUND(P33*K34,2)</f>
        <v>0</v>
      </c>
    </row>
    <row r="35" spans="1:16" x14ac:dyDescent="0.2">
      <c r="A35" s="396" t="s">
        <v>58</v>
      </c>
      <c r="B35" s="396"/>
      <c r="C35" s="396"/>
      <c r="D35" s="396"/>
      <c r="E35" s="396"/>
      <c r="F35" s="396"/>
      <c r="G35" s="396"/>
      <c r="H35" s="396"/>
      <c r="I35" s="396"/>
      <c r="J35" s="396"/>
      <c r="K35" s="235"/>
      <c r="L35" s="232"/>
      <c r="M35" s="232"/>
      <c r="N35" s="232"/>
      <c r="O35" s="232"/>
      <c r="P35" s="232">
        <f>P33+P34</f>
        <v>0</v>
      </c>
    </row>
    <row r="36" spans="1:16" x14ac:dyDescent="0.2">
      <c r="A36" s="236"/>
      <c r="B36" s="236"/>
      <c r="C36" s="236"/>
      <c r="D36" s="236"/>
      <c r="E36" s="236"/>
      <c r="F36" s="236"/>
      <c r="G36" s="236"/>
      <c r="H36" s="236"/>
      <c r="I36" s="236"/>
      <c r="J36" s="236"/>
      <c r="K36" s="237"/>
      <c r="L36" s="238"/>
      <c r="M36" s="238"/>
      <c r="N36" s="238"/>
      <c r="O36" s="238"/>
      <c r="P36" s="238"/>
    </row>
    <row r="37" spans="1:16" x14ac:dyDescent="0.2">
      <c r="A37" s="239"/>
      <c r="B37" s="240"/>
      <c r="C37" s="240"/>
      <c r="D37" s="241"/>
      <c r="E37" s="240"/>
      <c r="F37" s="241"/>
      <c r="G37" s="241"/>
      <c r="H37" s="241"/>
      <c r="I37" s="241"/>
      <c r="J37" s="241"/>
      <c r="K37" s="241"/>
      <c r="L37" s="241"/>
      <c r="M37" s="241"/>
      <c r="N37" s="240"/>
      <c r="O37" s="240"/>
      <c r="P37" s="240"/>
    </row>
    <row r="38" spans="1:16" x14ac:dyDescent="0.2">
      <c r="A38" s="240"/>
      <c r="B38" s="240"/>
      <c r="C38" s="240"/>
      <c r="D38" s="241"/>
      <c r="E38" s="240"/>
      <c r="F38" s="241"/>
      <c r="G38" s="241"/>
      <c r="H38" s="241"/>
      <c r="I38" s="241"/>
      <c r="J38" s="241"/>
      <c r="K38" s="241"/>
      <c r="L38" s="241"/>
      <c r="M38" s="241"/>
      <c r="N38" s="241"/>
      <c r="O38" s="241"/>
      <c r="P38" s="241"/>
    </row>
    <row r="39" spans="1:16" x14ac:dyDescent="0.2">
      <c r="A39" s="240"/>
      <c r="B39" s="240"/>
      <c r="C39" s="240"/>
      <c r="D39" s="241"/>
      <c r="E39" s="240"/>
      <c r="F39" s="241"/>
      <c r="G39" s="241"/>
      <c r="H39" s="241"/>
      <c r="I39" s="241"/>
      <c r="J39" s="241"/>
      <c r="K39" s="241"/>
      <c r="L39" s="241"/>
      <c r="M39" s="241"/>
      <c r="N39" s="241"/>
      <c r="O39" s="241"/>
      <c r="P39" s="241"/>
    </row>
    <row r="40" spans="1:16" x14ac:dyDescent="0.2">
      <c r="A40" s="240"/>
      <c r="B40" s="240"/>
      <c r="C40" s="240"/>
      <c r="D40" s="241"/>
      <c r="E40" s="240"/>
      <c r="F40" s="241"/>
      <c r="G40" s="241"/>
      <c r="H40" s="241"/>
      <c r="I40" s="241"/>
      <c r="J40" s="241"/>
      <c r="K40" s="241"/>
      <c r="L40" s="241"/>
      <c r="M40" s="241"/>
      <c r="N40" s="241"/>
      <c r="O40" s="241"/>
      <c r="P40" s="241"/>
    </row>
    <row r="41" spans="1:16" x14ac:dyDescent="0.2">
      <c r="A41" s="206" t="s">
        <v>60</v>
      </c>
      <c r="B41" s="404"/>
      <c r="C41" s="404"/>
      <c r="D41" s="241"/>
      <c r="E41" s="240"/>
      <c r="F41" s="241"/>
      <c r="G41" s="241"/>
      <c r="H41" s="206" t="s">
        <v>61</v>
      </c>
      <c r="I41" s="405"/>
      <c r="J41" s="405"/>
      <c r="K41" s="405"/>
      <c r="L41" s="405"/>
      <c r="M41" s="405"/>
      <c r="N41" s="405"/>
      <c r="O41" s="241"/>
      <c r="P41" s="241"/>
    </row>
    <row r="42" spans="1:16" x14ac:dyDescent="0.2">
      <c r="A42" s="240"/>
      <c r="B42" s="406" t="s">
        <v>62</v>
      </c>
      <c r="C42" s="406"/>
      <c r="D42" s="241"/>
      <c r="E42" s="240"/>
      <c r="F42" s="241"/>
      <c r="G42" s="241"/>
      <c r="H42" s="240"/>
      <c r="I42" s="406" t="s">
        <v>62</v>
      </c>
      <c r="J42" s="406"/>
      <c r="K42" s="406"/>
      <c r="L42" s="406"/>
      <c r="M42" s="406"/>
      <c r="N42" s="406"/>
      <c r="O42" s="241"/>
      <c r="P42" s="241"/>
    </row>
    <row r="43" spans="1:16" x14ac:dyDescent="0.2">
      <c r="A43" s="240"/>
      <c r="B43" s="240"/>
      <c r="C43" s="240"/>
      <c r="D43" s="241"/>
      <c r="E43" s="240"/>
      <c r="F43" s="241"/>
      <c r="G43" s="241"/>
      <c r="H43" s="241"/>
      <c r="I43" s="241"/>
      <c r="J43" s="241"/>
      <c r="K43" s="241"/>
      <c r="L43" s="241"/>
      <c r="M43" s="241"/>
      <c r="N43" s="241"/>
      <c r="O43" s="241"/>
      <c r="P43" s="241"/>
    </row>
    <row r="44" spans="1:16" x14ac:dyDescent="0.2">
      <c r="A44" s="240"/>
      <c r="B44" s="240"/>
      <c r="C44" s="240"/>
      <c r="D44" s="241"/>
      <c r="E44" s="240"/>
      <c r="F44" s="241"/>
      <c r="G44" s="241"/>
      <c r="H44" s="241"/>
      <c r="I44" s="241"/>
      <c r="J44" s="241"/>
      <c r="K44" s="241"/>
      <c r="L44" s="241"/>
      <c r="M44" s="241"/>
      <c r="N44" s="241"/>
      <c r="O44" s="241"/>
      <c r="P44" s="241"/>
    </row>
    <row r="45" spans="1:16" x14ac:dyDescent="0.2">
      <c r="A45" s="243"/>
      <c r="B45" s="243"/>
      <c r="C45" s="244"/>
      <c r="D45" s="245"/>
      <c r="E45" s="246"/>
      <c r="F45" s="243"/>
      <c r="G45" s="246"/>
      <c r="H45" s="247"/>
      <c r="I45" s="247"/>
      <c r="J45" s="247"/>
      <c r="K45" s="247"/>
      <c r="L45" s="247"/>
      <c r="M45" s="247"/>
      <c r="N45" s="247"/>
      <c r="O45" s="247"/>
      <c r="P45" s="247"/>
    </row>
    <row r="46" spans="1:16" x14ac:dyDescent="0.2">
      <c r="A46" s="243"/>
      <c r="B46" s="243"/>
      <c r="C46" s="244"/>
      <c r="D46" s="245"/>
      <c r="E46" s="246"/>
      <c r="F46" s="243"/>
      <c r="G46" s="246"/>
      <c r="H46" s="247"/>
      <c r="I46" s="247"/>
      <c r="J46" s="247"/>
      <c r="K46" s="247"/>
      <c r="L46" s="247"/>
      <c r="M46" s="247"/>
      <c r="N46" s="247"/>
      <c r="O46" s="247"/>
      <c r="P46" s="247"/>
    </row>
  </sheetData>
  <mergeCells count="27">
    <mergeCell ref="A34:J34"/>
    <mergeCell ref="A35:J35"/>
    <mergeCell ref="B41:C41"/>
    <mergeCell ref="I41:N41"/>
    <mergeCell ref="B42:C42"/>
    <mergeCell ref="I42:N42"/>
    <mergeCell ref="A33:J33"/>
    <mergeCell ref="A9:F9"/>
    <mergeCell ref="M9:P9"/>
    <mergeCell ref="M11:P11"/>
    <mergeCell ref="A13:A14"/>
    <mergeCell ref="B13:B14"/>
    <mergeCell ref="C13:C14"/>
    <mergeCell ref="D13:D14"/>
    <mergeCell ref="E13:E14"/>
    <mergeCell ref="F13:K13"/>
    <mergeCell ref="L13:P13"/>
    <mergeCell ref="A29:J29"/>
    <mergeCell ref="A30:J30"/>
    <mergeCell ref="A31:J31"/>
    <mergeCell ref="A32:J32"/>
    <mergeCell ref="C7:P7"/>
    <mergeCell ref="A1:P1"/>
    <mergeCell ref="A3:P3"/>
    <mergeCell ref="A4:P4"/>
    <mergeCell ref="C5:P5"/>
    <mergeCell ref="C6:P6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P59"/>
  <sheetViews>
    <sheetView workbookViewId="0">
      <selection activeCell="J18" sqref="J18"/>
    </sheetView>
  </sheetViews>
  <sheetFormatPr defaultRowHeight="12.75" x14ac:dyDescent="0.2"/>
  <cols>
    <col min="3" max="3" width="42.5703125" customWidth="1"/>
  </cols>
  <sheetData>
    <row r="1" spans="1:16" ht="18.75" x14ac:dyDescent="0.2">
      <c r="A1" s="393" t="s">
        <v>378</v>
      </c>
      <c r="B1" s="393"/>
      <c r="C1" s="393"/>
      <c r="D1" s="393"/>
      <c r="E1" s="393"/>
      <c r="F1" s="393"/>
      <c r="G1" s="393"/>
      <c r="H1" s="393"/>
      <c r="I1" s="393"/>
      <c r="J1" s="393"/>
      <c r="K1" s="393"/>
      <c r="L1" s="393"/>
      <c r="M1" s="393"/>
      <c r="N1" s="393"/>
      <c r="O1" s="393"/>
      <c r="P1" s="393"/>
    </row>
    <row r="2" spans="1:16" ht="18.75" x14ac:dyDescent="0.2">
      <c r="A2" s="202"/>
      <c r="B2" s="202"/>
      <c r="C2" s="202"/>
      <c r="D2" s="202"/>
      <c r="E2" s="202"/>
      <c r="F2" s="202"/>
      <c r="G2" s="202"/>
      <c r="H2" s="202"/>
      <c r="I2" s="202"/>
      <c r="J2" s="202"/>
      <c r="K2" s="202"/>
      <c r="L2" s="202"/>
      <c r="M2" s="202"/>
      <c r="N2" s="202"/>
      <c r="O2" s="202"/>
      <c r="P2" s="202"/>
    </row>
    <row r="3" spans="1:16" ht="18.75" x14ac:dyDescent="0.2">
      <c r="A3" s="394" t="str">
        <f>UPPER("1. stāva koridors")</f>
        <v>1. STĀVA KORIDORS</v>
      </c>
      <c r="B3" s="394"/>
      <c r="C3" s="394"/>
      <c r="D3" s="394"/>
      <c r="E3" s="394"/>
      <c r="F3" s="394"/>
      <c r="G3" s="394"/>
      <c r="H3" s="394"/>
      <c r="I3" s="394"/>
      <c r="J3" s="394"/>
      <c r="K3" s="394"/>
      <c r="L3" s="394"/>
      <c r="M3" s="394"/>
      <c r="N3" s="394"/>
      <c r="O3" s="394"/>
      <c r="P3" s="394"/>
    </row>
    <row r="4" spans="1:16" x14ac:dyDescent="0.2">
      <c r="A4" s="395" t="s">
        <v>0</v>
      </c>
      <c r="B4" s="395"/>
      <c r="C4" s="395"/>
      <c r="D4" s="395"/>
      <c r="E4" s="395"/>
      <c r="F4" s="395"/>
      <c r="G4" s="395"/>
      <c r="H4" s="395"/>
      <c r="I4" s="395"/>
      <c r="J4" s="395"/>
      <c r="K4" s="395"/>
      <c r="L4" s="395"/>
      <c r="M4" s="395"/>
      <c r="N4" s="395"/>
      <c r="O4" s="395"/>
      <c r="P4" s="395"/>
    </row>
    <row r="5" spans="1:16" x14ac:dyDescent="0.2">
      <c r="A5" s="203" t="s">
        <v>1</v>
      </c>
      <c r="B5" s="203"/>
      <c r="C5" s="392" t="s">
        <v>123</v>
      </c>
      <c r="D5" s="392"/>
      <c r="E5" s="392"/>
      <c r="F5" s="392"/>
      <c r="G5" s="392"/>
      <c r="H5" s="392"/>
      <c r="I5" s="392"/>
      <c r="J5" s="392"/>
      <c r="K5" s="392"/>
      <c r="L5" s="392"/>
      <c r="M5" s="392"/>
      <c r="N5" s="392"/>
      <c r="O5" s="392"/>
      <c r="P5" s="392"/>
    </row>
    <row r="6" spans="1:16" x14ac:dyDescent="0.2">
      <c r="A6" s="203" t="s">
        <v>2</v>
      </c>
      <c r="B6" s="203"/>
      <c r="C6" s="392" t="s">
        <v>123</v>
      </c>
      <c r="D6" s="392"/>
      <c r="E6" s="392"/>
      <c r="F6" s="392"/>
      <c r="G6" s="392"/>
      <c r="H6" s="392"/>
      <c r="I6" s="392"/>
      <c r="J6" s="392"/>
      <c r="K6" s="392"/>
      <c r="L6" s="392"/>
      <c r="M6" s="392"/>
      <c r="N6" s="392"/>
      <c r="O6" s="392"/>
      <c r="P6" s="392"/>
    </row>
    <row r="7" spans="1:16" x14ac:dyDescent="0.2">
      <c r="A7" s="203" t="s">
        <v>3</v>
      </c>
      <c r="B7" s="203"/>
      <c r="C7" s="392" t="s">
        <v>307</v>
      </c>
      <c r="D7" s="392"/>
      <c r="E7" s="392"/>
      <c r="F7" s="392"/>
      <c r="G7" s="392"/>
      <c r="H7" s="392"/>
      <c r="I7" s="392"/>
      <c r="J7" s="392"/>
      <c r="K7" s="392"/>
      <c r="L7" s="392"/>
      <c r="M7" s="392"/>
      <c r="N7" s="392"/>
      <c r="O7" s="392"/>
      <c r="P7" s="392"/>
    </row>
    <row r="8" spans="1:16" x14ac:dyDescent="0.2">
      <c r="A8" s="203"/>
      <c r="B8" s="203"/>
      <c r="C8" s="204"/>
      <c r="D8" s="204"/>
      <c r="E8" s="204"/>
      <c r="F8" s="204"/>
      <c r="G8" s="204"/>
      <c r="H8" s="204"/>
      <c r="I8" s="204"/>
      <c r="J8" s="204"/>
      <c r="K8" s="204"/>
      <c r="L8" s="204"/>
      <c r="M8" s="204"/>
      <c r="N8" s="204"/>
      <c r="O8" s="204"/>
      <c r="P8" s="204"/>
    </row>
    <row r="9" spans="1:16" x14ac:dyDescent="0.2">
      <c r="A9" s="397"/>
      <c r="B9" s="397"/>
      <c r="C9" s="397"/>
      <c r="D9" s="397"/>
      <c r="E9" s="397"/>
      <c r="F9" s="397"/>
      <c r="G9" s="203"/>
      <c r="H9" s="203"/>
      <c r="I9" s="205"/>
      <c r="J9" s="205"/>
      <c r="K9" s="205"/>
      <c r="L9" s="206"/>
      <c r="M9" s="398">
        <f>P45</f>
        <v>0</v>
      </c>
      <c r="N9" s="398"/>
      <c r="O9" s="398"/>
      <c r="P9" s="398"/>
    </row>
    <row r="10" spans="1:16" x14ac:dyDescent="0.2">
      <c r="A10" s="207"/>
      <c r="B10" s="207"/>
      <c r="C10" s="208"/>
      <c r="D10" s="209"/>
      <c r="E10" s="210"/>
      <c r="F10" s="209"/>
      <c r="G10" s="209"/>
      <c r="H10" s="205"/>
      <c r="I10" s="205"/>
      <c r="J10" s="205"/>
      <c r="K10" s="205"/>
      <c r="L10" s="205"/>
      <c r="M10" s="211"/>
      <c r="N10" s="203"/>
      <c r="O10" s="203"/>
      <c r="P10" s="203"/>
    </row>
    <row r="11" spans="1:16" x14ac:dyDescent="0.2">
      <c r="A11" s="207"/>
      <c r="B11" s="207"/>
      <c r="C11" s="208"/>
      <c r="D11" s="209"/>
      <c r="E11" s="210"/>
      <c r="F11" s="209"/>
      <c r="G11" s="209"/>
      <c r="H11" s="205"/>
      <c r="I11" s="205"/>
      <c r="J11" s="205"/>
      <c r="K11" s="205"/>
      <c r="L11" s="212"/>
      <c r="M11" s="399"/>
      <c r="N11" s="399"/>
      <c r="O11" s="399"/>
      <c r="P11" s="399"/>
    </row>
    <row r="12" spans="1:16" x14ac:dyDescent="0.2">
      <c r="A12" s="206"/>
      <c r="B12" s="206"/>
      <c r="C12" s="206"/>
      <c r="D12" s="209"/>
      <c r="E12" s="209"/>
      <c r="F12" s="205"/>
      <c r="G12" s="205"/>
      <c r="H12" s="205"/>
      <c r="I12" s="205"/>
      <c r="J12" s="205"/>
      <c r="K12" s="205"/>
      <c r="L12" s="205"/>
      <c r="M12" s="212"/>
      <c r="N12" s="211"/>
      <c r="O12" s="203"/>
      <c r="P12" s="203"/>
    </row>
    <row r="13" spans="1:16" x14ac:dyDescent="0.2">
      <c r="A13" s="400" t="s">
        <v>4</v>
      </c>
      <c r="B13" s="400" t="s">
        <v>5</v>
      </c>
      <c r="C13" s="400" t="s">
        <v>6</v>
      </c>
      <c r="D13" s="400" t="s">
        <v>7</v>
      </c>
      <c r="E13" s="400" t="s">
        <v>8</v>
      </c>
      <c r="F13" s="401" t="s">
        <v>9</v>
      </c>
      <c r="G13" s="401"/>
      <c r="H13" s="401"/>
      <c r="I13" s="401"/>
      <c r="J13" s="401"/>
      <c r="K13" s="401"/>
      <c r="L13" s="401" t="s">
        <v>10</v>
      </c>
      <c r="M13" s="401"/>
      <c r="N13" s="401"/>
      <c r="O13" s="401"/>
      <c r="P13" s="401"/>
    </row>
    <row r="14" spans="1:16" ht="51" x14ac:dyDescent="0.2">
      <c r="A14" s="400"/>
      <c r="B14" s="400"/>
      <c r="C14" s="400"/>
      <c r="D14" s="400"/>
      <c r="E14" s="400"/>
      <c r="F14" s="213" t="s">
        <v>11</v>
      </c>
      <c r="G14" s="213" t="s">
        <v>12</v>
      </c>
      <c r="H14" s="213" t="s">
        <v>13</v>
      </c>
      <c r="I14" s="213" t="s">
        <v>362</v>
      </c>
      <c r="J14" s="213" t="s">
        <v>14</v>
      </c>
      <c r="K14" s="213" t="s">
        <v>15</v>
      </c>
      <c r="L14" s="213" t="s">
        <v>16</v>
      </c>
      <c r="M14" s="213" t="s">
        <v>13</v>
      </c>
      <c r="N14" s="213" t="s">
        <v>362</v>
      </c>
      <c r="O14" s="213" t="s">
        <v>14</v>
      </c>
      <c r="P14" s="213" t="s">
        <v>17</v>
      </c>
    </row>
    <row r="15" spans="1:16" ht="13.5" thickBot="1" x14ac:dyDescent="0.25">
      <c r="A15" s="214">
        <v>1</v>
      </c>
      <c r="B15" s="214"/>
      <c r="C15" s="214">
        <v>3</v>
      </c>
      <c r="D15" s="215">
        <v>4</v>
      </c>
      <c r="E15" s="214">
        <v>5</v>
      </c>
      <c r="F15" s="215">
        <v>6</v>
      </c>
      <c r="G15" s="214">
        <v>7</v>
      </c>
      <c r="H15" s="214">
        <v>8</v>
      </c>
      <c r="I15" s="215">
        <v>9</v>
      </c>
      <c r="J15" s="215">
        <v>10</v>
      </c>
      <c r="K15" s="214">
        <v>11</v>
      </c>
      <c r="L15" s="214">
        <v>12</v>
      </c>
      <c r="M15" s="214">
        <v>13</v>
      </c>
      <c r="N15" s="215">
        <v>14</v>
      </c>
      <c r="O15" s="215">
        <v>15</v>
      </c>
      <c r="P15" s="215">
        <v>16</v>
      </c>
    </row>
    <row r="16" spans="1:16" ht="13.5" thickTop="1" x14ac:dyDescent="0.2">
      <c r="A16" s="217"/>
      <c r="B16" s="218"/>
      <c r="C16" s="216" t="str">
        <f>UPPER("1. stāva grīdas kosmētiskais remonts")</f>
        <v>1. STĀVA GRĪDAS KOSMĒTISKAIS REMONTS</v>
      </c>
      <c r="D16" s="220"/>
      <c r="E16" s="221"/>
      <c r="F16" s="222"/>
      <c r="G16" s="222"/>
      <c r="H16" s="222"/>
      <c r="I16" s="222"/>
      <c r="J16" s="222"/>
      <c r="K16" s="222"/>
      <c r="L16" s="222"/>
      <c r="M16" s="222"/>
      <c r="N16" s="222"/>
      <c r="O16" s="222"/>
      <c r="P16" s="222"/>
    </row>
    <row r="17" spans="1:16" x14ac:dyDescent="0.2">
      <c r="A17" s="217"/>
      <c r="B17" s="218"/>
      <c r="C17" s="248" t="s">
        <v>18</v>
      </c>
      <c r="D17" s="220"/>
      <c r="E17" s="221"/>
      <c r="F17" s="222"/>
      <c r="G17" s="222"/>
      <c r="H17" s="222"/>
      <c r="I17" s="222"/>
      <c r="J17" s="222"/>
      <c r="K17" s="222"/>
      <c r="L17" s="222"/>
      <c r="M17" s="222"/>
      <c r="N17" s="222"/>
      <c r="O17" s="222"/>
      <c r="P17" s="222"/>
    </row>
    <row r="18" spans="1:16" ht="25.5" x14ac:dyDescent="0.2">
      <c r="A18" s="217">
        <v>1</v>
      </c>
      <c r="B18" s="218" t="s">
        <v>19</v>
      </c>
      <c r="C18" s="219" t="s">
        <v>310</v>
      </c>
      <c r="D18" s="220" t="s">
        <v>27</v>
      </c>
      <c r="E18" s="221">
        <v>1</v>
      </c>
      <c r="F18" s="222"/>
      <c r="G18" s="222"/>
      <c r="H18" s="222"/>
      <c r="I18" s="222"/>
      <c r="J18" s="222"/>
      <c r="K18" s="222"/>
      <c r="L18" s="222"/>
      <c r="M18" s="222"/>
      <c r="N18" s="222"/>
      <c r="O18" s="222"/>
      <c r="P18" s="222"/>
    </row>
    <row r="19" spans="1:16" ht="25.5" x14ac:dyDescent="0.2">
      <c r="A19" s="217"/>
      <c r="B19" s="218"/>
      <c r="C19" s="242" t="s">
        <v>63</v>
      </c>
      <c r="D19" s="220" t="s">
        <v>22</v>
      </c>
      <c r="E19" s="221">
        <v>3</v>
      </c>
      <c r="F19" s="222"/>
      <c r="G19" s="222"/>
      <c r="H19" s="222"/>
      <c r="I19" s="222"/>
      <c r="J19" s="222"/>
      <c r="K19" s="222"/>
      <c r="L19" s="222"/>
      <c r="M19" s="222"/>
      <c r="N19" s="222"/>
      <c r="O19" s="222"/>
      <c r="P19" s="222"/>
    </row>
    <row r="20" spans="1:16" ht="25.5" x14ac:dyDescent="0.2">
      <c r="A20" s="217"/>
      <c r="B20" s="218"/>
      <c r="C20" s="242" t="s">
        <v>23</v>
      </c>
      <c r="D20" s="220" t="s">
        <v>22</v>
      </c>
      <c r="E20" s="221">
        <v>2</v>
      </c>
      <c r="F20" s="222"/>
      <c r="G20" s="222"/>
      <c r="H20" s="222"/>
      <c r="I20" s="222"/>
      <c r="J20" s="222"/>
      <c r="K20" s="222"/>
      <c r="L20" s="222"/>
      <c r="M20" s="222"/>
      <c r="N20" s="222"/>
      <c r="O20" s="222"/>
      <c r="P20" s="222"/>
    </row>
    <row r="21" spans="1:16" ht="25.5" x14ac:dyDescent="0.2">
      <c r="A21" s="217"/>
      <c r="B21" s="218"/>
      <c r="C21" s="242" t="s">
        <v>24</v>
      </c>
      <c r="D21" s="220" t="s">
        <v>25</v>
      </c>
      <c r="E21" s="221">
        <v>2</v>
      </c>
      <c r="F21" s="222"/>
      <c r="G21" s="222"/>
      <c r="H21" s="222"/>
      <c r="I21" s="222"/>
      <c r="J21" s="222"/>
      <c r="K21" s="222"/>
      <c r="L21" s="222"/>
      <c r="M21" s="222"/>
      <c r="N21" s="222"/>
      <c r="O21" s="222"/>
      <c r="P21" s="222"/>
    </row>
    <row r="22" spans="1:16" x14ac:dyDescent="0.2">
      <c r="A22" s="217"/>
      <c r="B22" s="218"/>
      <c r="C22" s="249" t="s">
        <v>315</v>
      </c>
      <c r="D22" s="220"/>
      <c r="E22" s="221"/>
      <c r="F22" s="222"/>
      <c r="G22" s="222"/>
      <c r="H22" s="222"/>
      <c r="I22" s="222"/>
      <c r="J22" s="222"/>
      <c r="K22" s="222"/>
      <c r="L22" s="222"/>
      <c r="M22" s="222"/>
      <c r="N22" s="222"/>
      <c r="O22" s="222"/>
      <c r="P22" s="222"/>
    </row>
    <row r="23" spans="1:16" ht="102" x14ac:dyDescent="0.2">
      <c r="A23" s="217">
        <v>2</v>
      </c>
      <c r="B23" s="218" t="s">
        <v>19</v>
      </c>
      <c r="C23" s="227" t="s">
        <v>422</v>
      </c>
      <c r="D23" s="220" t="s">
        <v>316</v>
      </c>
      <c r="E23" s="250">
        <v>62</v>
      </c>
      <c r="F23" s="222"/>
      <c r="G23" s="222"/>
      <c r="H23" s="222"/>
      <c r="I23" s="222"/>
      <c r="J23" s="222"/>
      <c r="K23" s="222"/>
      <c r="L23" s="222"/>
      <c r="M23" s="222"/>
      <c r="N23" s="222"/>
      <c r="O23" s="222"/>
      <c r="P23" s="222"/>
    </row>
    <row r="24" spans="1:16" ht="25.5" x14ac:dyDescent="0.2">
      <c r="A24" s="217"/>
      <c r="B24" s="218"/>
      <c r="C24" s="242" t="s">
        <v>317</v>
      </c>
      <c r="D24" s="220" t="s">
        <v>22</v>
      </c>
      <c r="E24" s="251">
        <v>2</v>
      </c>
      <c r="F24" s="222"/>
      <c r="G24" s="222"/>
      <c r="H24" s="222"/>
      <c r="I24" s="222"/>
      <c r="J24" s="222"/>
      <c r="K24" s="222"/>
      <c r="L24" s="222"/>
      <c r="M24" s="222"/>
      <c r="N24" s="222"/>
      <c r="O24" s="222"/>
      <c r="P24" s="222"/>
    </row>
    <row r="25" spans="1:16" x14ac:dyDescent="0.2">
      <c r="A25" s="217"/>
      <c r="B25" s="218"/>
      <c r="C25" s="242" t="s">
        <v>41</v>
      </c>
      <c r="D25" s="220" t="s">
        <v>22</v>
      </c>
      <c r="E25" s="251">
        <v>1</v>
      </c>
      <c r="F25" s="222"/>
      <c r="G25" s="222"/>
      <c r="H25" s="222"/>
      <c r="I25" s="222"/>
      <c r="J25" s="222"/>
      <c r="K25" s="222"/>
      <c r="L25" s="222"/>
      <c r="M25" s="222"/>
      <c r="N25" s="222"/>
      <c r="O25" s="222"/>
      <c r="P25" s="222"/>
    </row>
    <row r="26" spans="1:16" ht="25.5" x14ac:dyDescent="0.2">
      <c r="A26" s="217"/>
      <c r="B26" s="218"/>
      <c r="C26" s="242" t="s">
        <v>318</v>
      </c>
      <c r="D26" s="220" t="s">
        <v>22</v>
      </c>
      <c r="E26" s="251">
        <v>1</v>
      </c>
      <c r="F26" s="222"/>
      <c r="G26" s="222"/>
      <c r="H26" s="222"/>
      <c r="I26" s="222"/>
      <c r="J26" s="222"/>
      <c r="K26" s="222"/>
      <c r="L26" s="222"/>
      <c r="M26" s="222"/>
      <c r="N26" s="222"/>
      <c r="O26" s="222"/>
      <c r="P26" s="222"/>
    </row>
    <row r="27" spans="1:16" x14ac:dyDescent="0.2">
      <c r="A27" s="217"/>
      <c r="B27" s="218"/>
      <c r="C27" s="242" t="s">
        <v>320</v>
      </c>
      <c r="D27" s="220" t="s">
        <v>22</v>
      </c>
      <c r="E27" s="251">
        <v>1</v>
      </c>
      <c r="F27" s="222"/>
      <c r="G27" s="222"/>
      <c r="H27" s="222"/>
      <c r="I27" s="222"/>
      <c r="J27" s="222"/>
      <c r="K27" s="222"/>
      <c r="L27" s="222"/>
      <c r="M27" s="222"/>
      <c r="N27" s="222"/>
      <c r="O27" s="222"/>
      <c r="P27" s="222"/>
    </row>
    <row r="28" spans="1:16" x14ac:dyDescent="0.2">
      <c r="A28" s="217"/>
      <c r="B28" s="218"/>
      <c r="C28" s="242" t="s">
        <v>319</v>
      </c>
      <c r="D28" s="220" t="s">
        <v>22</v>
      </c>
      <c r="E28" s="251">
        <v>1</v>
      </c>
      <c r="F28" s="222"/>
      <c r="G28" s="222"/>
      <c r="H28" s="222"/>
      <c r="I28" s="222"/>
      <c r="J28" s="222"/>
      <c r="K28" s="222"/>
      <c r="L28" s="222"/>
      <c r="M28" s="222"/>
      <c r="N28" s="222"/>
      <c r="O28" s="222"/>
      <c r="P28" s="222"/>
    </row>
    <row r="29" spans="1:16" ht="25.5" x14ac:dyDescent="0.2">
      <c r="A29" s="217"/>
      <c r="B29" s="218"/>
      <c r="C29" s="242" t="s">
        <v>423</v>
      </c>
      <c r="D29" s="220" t="s">
        <v>27</v>
      </c>
      <c r="E29" s="251">
        <v>1</v>
      </c>
      <c r="F29" s="222"/>
      <c r="G29" s="222"/>
      <c r="H29" s="222"/>
      <c r="I29" s="222"/>
      <c r="J29" s="222"/>
      <c r="K29" s="222"/>
      <c r="L29" s="222"/>
      <c r="M29" s="222"/>
      <c r="N29" s="222"/>
      <c r="O29" s="222"/>
      <c r="P29" s="222"/>
    </row>
    <row r="30" spans="1:16" ht="63.75" x14ac:dyDescent="0.2">
      <c r="A30" s="217">
        <f>A23+1</f>
        <v>3</v>
      </c>
      <c r="B30" s="218" t="s">
        <v>19</v>
      </c>
      <c r="C30" s="219" t="s">
        <v>424</v>
      </c>
      <c r="D30" s="220" t="s">
        <v>39</v>
      </c>
      <c r="E30" s="221">
        <v>67</v>
      </c>
      <c r="F30" s="222"/>
      <c r="G30" s="222"/>
      <c r="H30" s="222"/>
      <c r="I30" s="222"/>
      <c r="J30" s="222"/>
      <c r="K30" s="222"/>
      <c r="L30" s="222"/>
      <c r="M30" s="222"/>
      <c r="N30" s="222"/>
      <c r="O30" s="222"/>
      <c r="P30" s="222"/>
    </row>
    <row r="31" spans="1:16" x14ac:dyDescent="0.2">
      <c r="A31" s="217"/>
      <c r="B31" s="218"/>
      <c r="C31" s="249" t="s">
        <v>32</v>
      </c>
      <c r="D31" s="220"/>
      <c r="E31" s="221"/>
      <c r="F31" s="222"/>
      <c r="G31" s="222"/>
      <c r="H31" s="222"/>
      <c r="I31" s="222"/>
      <c r="J31" s="222"/>
      <c r="K31" s="222"/>
      <c r="L31" s="222"/>
      <c r="M31" s="222"/>
      <c r="N31" s="222"/>
      <c r="O31" s="222"/>
      <c r="P31" s="222"/>
    </row>
    <row r="32" spans="1:16" ht="38.25" x14ac:dyDescent="0.2">
      <c r="A32" s="217">
        <f>A30+1</f>
        <v>4</v>
      </c>
      <c r="B32" s="218" t="s">
        <v>19</v>
      </c>
      <c r="C32" s="219" t="s">
        <v>321</v>
      </c>
      <c r="D32" s="220" t="s">
        <v>316</v>
      </c>
      <c r="E32" s="221">
        <v>82.9</v>
      </c>
      <c r="F32" s="222"/>
      <c r="G32" s="222"/>
      <c r="H32" s="222"/>
      <c r="I32" s="222"/>
      <c r="J32" s="222"/>
      <c r="K32" s="222"/>
      <c r="L32" s="222"/>
      <c r="M32" s="222"/>
      <c r="N32" s="222"/>
      <c r="O32" s="222"/>
      <c r="P32" s="222"/>
    </row>
    <row r="33" spans="1:16" x14ac:dyDescent="0.2">
      <c r="A33" s="217"/>
      <c r="B33" s="218"/>
      <c r="C33" s="223"/>
      <c r="D33" s="220"/>
      <c r="E33" s="221"/>
      <c r="F33" s="222"/>
      <c r="G33" s="222"/>
      <c r="H33" s="222"/>
      <c r="I33" s="222"/>
      <c r="J33" s="222"/>
      <c r="K33" s="222"/>
      <c r="L33" s="222"/>
      <c r="M33" s="222"/>
      <c r="N33" s="222"/>
      <c r="O33" s="222"/>
      <c r="P33" s="222"/>
    </row>
    <row r="34" spans="1:16" x14ac:dyDescent="0.2">
      <c r="A34" s="217"/>
      <c r="B34" s="218"/>
      <c r="C34" s="224" t="s">
        <v>49</v>
      </c>
      <c r="D34" s="220"/>
      <c r="E34" s="221"/>
      <c r="F34" s="222"/>
      <c r="G34" s="222"/>
      <c r="H34" s="222"/>
      <c r="I34" s="222"/>
      <c r="J34" s="222"/>
      <c r="K34" s="222"/>
      <c r="L34" s="222"/>
      <c r="M34" s="222"/>
      <c r="N34" s="222"/>
      <c r="O34" s="222"/>
      <c r="P34" s="222"/>
    </row>
    <row r="35" spans="1:16" ht="25.5" x14ac:dyDescent="0.2">
      <c r="A35" s="217">
        <f>A32+1</f>
        <v>5</v>
      </c>
      <c r="B35" s="218" t="s">
        <v>19</v>
      </c>
      <c r="C35" s="225" t="s">
        <v>308</v>
      </c>
      <c r="D35" s="220" t="s">
        <v>27</v>
      </c>
      <c r="E35" s="221">
        <v>1</v>
      </c>
      <c r="F35" s="222"/>
      <c r="G35" s="222"/>
      <c r="H35" s="222"/>
      <c r="I35" s="222"/>
      <c r="J35" s="222"/>
      <c r="K35" s="222"/>
      <c r="L35" s="222"/>
      <c r="M35" s="222"/>
      <c r="N35" s="222"/>
      <c r="O35" s="222"/>
      <c r="P35" s="222"/>
    </row>
    <row r="36" spans="1:16" x14ac:dyDescent="0.2">
      <c r="A36" s="217"/>
      <c r="B36" s="218"/>
      <c r="C36" s="223"/>
      <c r="D36" s="220"/>
      <c r="E36" s="221"/>
      <c r="F36" s="222"/>
      <c r="G36" s="222"/>
      <c r="H36" s="222"/>
      <c r="I36" s="222"/>
      <c r="J36" s="222"/>
      <c r="K36" s="222"/>
      <c r="L36" s="222"/>
      <c r="M36" s="222"/>
      <c r="N36" s="222"/>
      <c r="O36" s="222"/>
      <c r="P36" s="222"/>
    </row>
    <row r="37" spans="1:16" x14ac:dyDescent="0.2">
      <c r="A37" s="226"/>
      <c r="B37" s="226"/>
      <c r="C37" s="227"/>
      <c r="D37" s="228"/>
      <c r="E37" s="228"/>
      <c r="F37" s="229"/>
      <c r="G37" s="229"/>
      <c r="H37" s="230"/>
      <c r="I37" s="229"/>
      <c r="J37" s="229"/>
      <c r="K37" s="229"/>
      <c r="L37" s="229"/>
      <c r="M37" s="229"/>
      <c r="N37" s="229"/>
      <c r="O37" s="229"/>
      <c r="P37" s="229"/>
    </row>
    <row r="38" spans="1:16" x14ac:dyDescent="0.2">
      <c r="A38" s="226"/>
      <c r="B38" s="226"/>
      <c r="C38" s="227"/>
      <c r="D38" s="228"/>
      <c r="E38" s="228"/>
      <c r="F38" s="229"/>
      <c r="G38" s="229"/>
      <c r="H38" s="230"/>
      <c r="I38" s="229"/>
      <c r="J38" s="229"/>
      <c r="K38" s="229"/>
      <c r="L38" s="229"/>
      <c r="M38" s="229"/>
      <c r="N38" s="229"/>
      <c r="O38" s="229"/>
      <c r="P38" s="229"/>
    </row>
    <row r="39" spans="1:16" x14ac:dyDescent="0.2">
      <c r="A39" s="396" t="s">
        <v>309</v>
      </c>
      <c r="B39" s="396"/>
      <c r="C39" s="396"/>
      <c r="D39" s="396"/>
      <c r="E39" s="396"/>
      <c r="F39" s="396"/>
      <c r="G39" s="396"/>
      <c r="H39" s="396"/>
      <c r="I39" s="396"/>
      <c r="J39" s="396"/>
      <c r="K39" s="231"/>
      <c r="L39" s="232">
        <f>SUM(L16:L38)</f>
        <v>0</v>
      </c>
      <c r="M39" s="232">
        <f>SUM(M16:M38)</f>
        <v>0</v>
      </c>
      <c r="N39" s="232">
        <f>SUM(N16:N38)</f>
        <v>0</v>
      </c>
      <c r="O39" s="232">
        <f>SUM(O16:O38)</f>
        <v>0</v>
      </c>
      <c r="P39" s="232">
        <f>M39+N39+O39</f>
        <v>0</v>
      </c>
    </row>
    <row r="40" spans="1:16" x14ac:dyDescent="0.2">
      <c r="A40" s="402" t="s">
        <v>53</v>
      </c>
      <c r="B40" s="402"/>
      <c r="C40" s="402"/>
      <c r="D40" s="402"/>
      <c r="E40" s="402"/>
      <c r="F40" s="402"/>
      <c r="G40" s="402"/>
      <c r="H40" s="402"/>
      <c r="I40" s="402"/>
      <c r="J40" s="402"/>
      <c r="K40" s="266">
        <v>0.12</v>
      </c>
      <c r="L40" s="234"/>
      <c r="M40" s="234">
        <f>ROUND(M39*K40,2)</f>
        <v>0</v>
      </c>
      <c r="N40" s="234">
        <f>ROUND(N39*K40,2)</f>
        <v>0</v>
      </c>
      <c r="O40" s="234">
        <f>ROUND(O39*K40,2)</f>
        <v>0</v>
      </c>
      <c r="P40" s="234">
        <f>ROUND(P39*K40,2)</f>
        <v>0</v>
      </c>
    </row>
    <row r="41" spans="1:16" x14ac:dyDescent="0.2">
      <c r="A41" s="403" t="s">
        <v>54</v>
      </c>
      <c r="B41" s="403"/>
      <c r="C41" s="403"/>
      <c r="D41" s="403"/>
      <c r="E41" s="403"/>
      <c r="F41" s="403"/>
      <c r="G41" s="403"/>
      <c r="H41" s="403"/>
      <c r="I41" s="403"/>
      <c r="J41" s="403"/>
      <c r="K41" s="267"/>
      <c r="L41" s="234"/>
      <c r="M41" s="234"/>
      <c r="N41" s="234"/>
      <c r="O41" s="234"/>
      <c r="P41" s="234">
        <f>ROUND(P40*9%,2)</f>
        <v>0</v>
      </c>
    </row>
    <row r="42" spans="1:16" x14ac:dyDescent="0.2">
      <c r="A42" s="402" t="s">
        <v>55</v>
      </c>
      <c r="B42" s="402"/>
      <c r="C42" s="402"/>
      <c r="D42" s="402"/>
      <c r="E42" s="402"/>
      <c r="F42" s="402"/>
      <c r="G42" s="402"/>
      <c r="H42" s="402"/>
      <c r="I42" s="402"/>
      <c r="J42" s="402"/>
      <c r="K42" s="266">
        <v>0.06</v>
      </c>
      <c r="L42" s="234"/>
      <c r="M42" s="234">
        <f>ROUND(M39*K42,2)</f>
        <v>0</v>
      </c>
      <c r="N42" s="234">
        <f>ROUND(N39*K42,2)</f>
        <v>0</v>
      </c>
      <c r="O42" s="234">
        <f>ROUND(O39*K42,2)</f>
        <v>0</v>
      </c>
      <c r="P42" s="234">
        <f>ROUND(P39*K42,2)</f>
        <v>0</v>
      </c>
    </row>
    <row r="43" spans="1:16" x14ac:dyDescent="0.2">
      <c r="A43" s="396" t="s">
        <v>56</v>
      </c>
      <c r="B43" s="396"/>
      <c r="C43" s="396"/>
      <c r="D43" s="396"/>
      <c r="E43" s="396"/>
      <c r="F43" s="396"/>
      <c r="G43" s="396"/>
      <c r="H43" s="396"/>
      <c r="I43" s="396"/>
      <c r="J43" s="396"/>
      <c r="K43" s="235"/>
      <c r="L43" s="232"/>
      <c r="M43" s="232">
        <f>M39+M40+M42</f>
        <v>0</v>
      </c>
      <c r="N43" s="232">
        <f>N39+N40+N42</f>
        <v>0</v>
      </c>
      <c r="O43" s="232">
        <f>O39+O40+O42</f>
        <v>0</v>
      </c>
      <c r="P43" s="232">
        <f>M43+N43+O43</f>
        <v>0</v>
      </c>
    </row>
    <row r="44" spans="1:16" x14ac:dyDescent="0.2">
      <c r="A44" s="402" t="s">
        <v>57</v>
      </c>
      <c r="B44" s="402"/>
      <c r="C44" s="402"/>
      <c r="D44" s="402"/>
      <c r="E44" s="402"/>
      <c r="F44" s="402"/>
      <c r="G44" s="402"/>
      <c r="H44" s="402"/>
      <c r="I44" s="402"/>
      <c r="J44" s="402"/>
      <c r="K44" s="233">
        <v>0.21</v>
      </c>
      <c r="L44" s="234"/>
      <c r="M44" s="234"/>
      <c r="N44" s="234"/>
      <c r="O44" s="234"/>
      <c r="P44" s="234">
        <f>ROUND(P43*K44,2)</f>
        <v>0</v>
      </c>
    </row>
    <row r="45" spans="1:16" x14ac:dyDescent="0.2">
      <c r="A45" s="396" t="s">
        <v>58</v>
      </c>
      <c r="B45" s="396"/>
      <c r="C45" s="396"/>
      <c r="D45" s="396"/>
      <c r="E45" s="396"/>
      <c r="F45" s="396"/>
      <c r="G45" s="396"/>
      <c r="H45" s="396"/>
      <c r="I45" s="396"/>
      <c r="J45" s="396"/>
      <c r="K45" s="235"/>
      <c r="L45" s="232"/>
      <c r="M45" s="232"/>
      <c r="N45" s="232"/>
      <c r="O45" s="232"/>
      <c r="P45" s="232">
        <f>P43+P44</f>
        <v>0</v>
      </c>
    </row>
    <row r="46" spans="1:16" x14ac:dyDescent="0.2">
      <c r="A46" s="236"/>
      <c r="B46" s="236"/>
      <c r="C46" s="236"/>
      <c r="D46" s="236"/>
      <c r="E46" s="236"/>
      <c r="F46" s="236"/>
      <c r="G46" s="236"/>
      <c r="H46" s="236"/>
      <c r="I46" s="236"/>
      <c r="J46" s="236"/>
      <c r="K46" s="237"/>
      <c r="L46" s="238"/>
      <c r="M46" s="238"/>
      <c r="N46" s="238"/>
      <c r="O46" s="238"/>
      <c r="P46" s="238"/>
    </row>
    <row r="47" spans="1:16" x14ac:dyDescent="0.2">
      <c r="A47" s="239"/>
      <c r="B47" s="240"/>
      <c r="C47" s="240"/>
      <c r="D47" s="241"/>
      <c r="E47" s="240"/>
      <c r="F47" s="241"/>
      <c r="G47" s="241"/>
      <c r="H47" s="241"/>
      <c r="I47" s="241"/>
      <c r="J47" s="241"/>
      <c r="K47" s="241"/>
      <c r="L47" s="241"/>
      <c r="M47" s="241"/>
      <c r="N47" s="240"/>
      <c r="O47" s="240"/>
      <c r="P47" s="240"/>
    </row>
    <row r="48" spans="1:16" x14ac:dyDescent="0.2">
      <c r="A48" s="240"/>
      <c r="B48" s="240"/>
      <c r="C48" s="240"/>
      <c r="D48" s="241"/>
      <c r="E48" s="240"/>
      <c r="F48" s="241"/>
      <c r="G48" s="241"/>
      <c r="H48" s="241"/>
      <c r="I48" s="241"/>
      <c r="J48" s="241"/>
      <c r="K48" s="241"/>
      <c r="L48" s="241"/>
      <c r="M48" s="241"/>
      <c r="N48" s="241"/>
      <c r="O48" s="241"/>
      <c r="P48" s="241"/>
    </row>
    <row r="49" spans="1:16" x14ac:dyDescent="0.2">
      <c r="A49" s="240"/>
      <c r="B49" s="240"/>
      <c r="C49" s="240"/>
      <c r="D49" s="241"/>
      <c r="E49" s="240"/>
      <c r="F49" s="241"/>
      <c r="G49" s="241"/>
      <c r="H49" s="241"/>
      <c r="I49" s="241"/>
      <c r="J49" s="241"/>
      <c r="K49" s="241"/>
      <c r="L49" s="241"/>
      <c r="M49" s="241"/>
      <c r="N49" s="241"/>
      <c r="O49" s="241"/>
      <c r="P49" s="241"/>
    </row>
    <row r="50" spans="1:16" x14ac:dyDescent="0.2">
      <c r="A50" s="240"/>
      <c r="B50" s="240"/>
      <c r="C50" s="240"/>
      <c r="D50" s="241"/>
      <c r="E50" s="240"/>
      <c r="F50" s="241"/>
      <c r="G50" s="241"/>
      <c r="H50" s="241"/>
      <c r="I50" s="241"/>
      <c r="J50" s="241"/>
      <c r="K50" s="241"/>
      <c r="L50" s="241"/>
      <c r="M50" s="241"/>
      <c r="N50" s="241"/>
      <c r="O50" s="241"/>
      <c r="P50" s="241"/>
    </row>
    <row r="51" spans="1:16" x14ac:dyDescent="0.2">
      <c r="A51" s="240"/>
      <c r="B51" s="240"/>
      <c r="C51" s="240"/>
      <c r="D51" s="241"/>
      <c r="E51" s="240"/>
      <c r="F51" s="241"/>
      <c r="G51" s="241"/>
      <c r="H51" s="241"/>
      <c r="I51" s="241"/>
      <c r="J51" s="241"/>
      <c r="K51" s="241"/>
      <c r="L51" s="241"/>
      <c r="M51" s="241"/>
      <c r="N51" s="241"/>
      <c r="O51" s="241"/>
      <c r="P51" s="241"/>
    </row>
    <row r="52" spans="1:16" x14ac:dyDescent="0.2">
      <c r="A52" s="240"/>
      <c r="B52" s="240"/>
      <c r="C52" s="240"/>
      <c r="D52" s="241"/>
      <c r="E52" s="240"/>
      <c r="F52" s="241"/>
      <c r="G52" s="241"/>
      <c r="H52" s="241"/>
      <c r="I52" s="241"/>
      <c r="J52" s="241"/>
      <c r="K52" s="241"/>
      <c r="L52" s="241"/>
      <c r="M52" s="241"/>
      <c r="N52" s="241"/>
      <c r="O52" s="241"/>
      <c r="P52" s="241"/>
    </row>
    <row r="53" spans="1:16" x14ac:dyDescent="0.2">
      <c r="A53" s="240"/>
      <c r="B53" s="240"/>
      <c r="C53" s="240"/>
      <c r="D53" s="241"/>
      <c r="E53" s="240"/>
      <c r="F53" s="241"/>
      <c r="G53" s="241"/>
      <c r="H53" s="241"/>
      <c r="I53" s="241"/>
      <c r="J53" s="241"/>
      <c r="K53" s="241"/>
      <c r="L53" s="241"/>
      <c r="M53" s="241"/>
      <c r="N53" s="241"/>
      <c r="O53" s="241"/>
      <c r="P53" s="241"/>
    </row>
    <row r="54" spans="1:16" x14ac:dyDescent="0.2">
      <c r="A54" s="240"/>
      <c r="B54" s="240"/>
      <c r="C54" s="240"/>
      <c r="D54" s="241"/>
      <c r="E54" s="240"/>
      <c r="F54" s="241"/>
      <c r="G54" s="241"/>
      <c r="H54" s="241"/>
      <c r="I54" s="241"/>
      <c r="J54" s="241"/>
      <c r="K54" s="241"/>
      <c r="L54" s="241"/>
      <c r="M54" s="241"/>
      <c r="N54" s="241"/>
      <c r="O54" s="241"/>
      <c r="P54" s="241"/>
    </row>
    <row r="55" spans="1:16" x14ac:dyDescent="0.2">
      <c r="A55" s="240"/>
      <c r="B55" s="240"/>
      <c r="C55" s="240"/>
      <c r="D55" s="241"/>
      <c r="E55" s="240"/>
      <c r="F55" s="241"/>
      <c r="G55" s="241"/>
      <c r="H55" s="241"/>
      <c r="I55" s="241"/>
      <c r="J55" s="241"/>
      <c r="K55" s="241"/>
      <c r="L55" s="241"/>
      <c r="M55" s="241"/>
      <c r="N55" s="241"/>
      <c r="O55" s="241"/>
      <c r="P55" s="241"/>
    </row>
    <row r="56" spans="1:16" x14ac:dyDescent="0.2">
      <c r="A56" s="206" t="s">
        <v>60</v>
      </c>
      <c r="B56" s="404"/>
      <c r="C56" s="404"/>
      <c r="D56" s="241"/>
      <c r="E56" s="240"/>
      <c r="F56" s="241"/>
      <c r="G56" s="241"/>
      <c r="H56" s="206" t="s">
        <v>61</v>
      </c>
      <c r="I56" s="405"/>
      <c r="J56" s="405"/>
      <c r="K56" s="405"/>
      <c r="L56" s="405"/>
      <c r="M56" s="405"/>
      <c r="N56" s="405"/>
      <c r="O56" s="241"/>
      <c r="P56" s="241"/>
    </row>
    <row r="57" spans="1:16" x14ac:dyDescent="0.2">
      <c r="A57" s="240"/>
      <c r="B57" s="406" t="s">
        <v>62</v>
      </c>
      <c r="C57" s="406"/>
      <c r="D57" s="241"/>
      <c r="E57" s="240"/>
      <c r="F57" s="241"/>
      <c r="G57" s="241"/>
      <c r="H57" s="240"/>
      <c r="I57" s="406" t="s">
        <v>62</v>
      </c>
      <c r="J57" s="406"/>
      <c r="K57" s="406"/>
      <c r="L57" s="406"/>
      <c r="M57" s="406"/>
      <c r="N57" s="406"/>
      <c r="O57" s="241"/>
      <c r="P57" s="241"/>
    </row>
    <row r="58" spans="1:16" x14ac:dyDescent="0.2">
      <c r="A58" s="240"/>
      <c r="B58" s="240"/>
      <c r="C58" s="240"/>
      <c r="D58" s="241"/>
      <c r="E58" s="240"/>
      <c r="F58" s="241"/>
      <c r="G58" s="241"/>
      <c r="H58" s="241"/>
      <c r="I58" s="241"/>
      <c r="J58" s="241"/>
      <c r="K58" s="241"/>
      <c r="L58" s="241"/>
      <c r="M58" s="241"/>
      <c r="N58" s="241"/>
      <c r="O58" s="241"/>
      <c r="P58" s="241"/>
    </row>
    <row r="59" spans="1:16" x14ac:dyDescent="0.2">
      <c r="A59" s="240"/>
      <c r="B59" s="240"/>
      <c r="C59" s="240"/>
      <c r="D59" s="241"/>
      <c r="E59" s="240"/>
      <c r="F59" s="241"/>
      <c r="G59" s="241"/>
      <c r="H59" s="241"/>
      <c r="I59" s="241"/>
      <c r="J59" s="241"/>
      <c r="K59" s="241"/>
      <c r="L59" s="241"/>
      <c r="M59" s="241"/>
      <c r="N59" s="241"/>
      <c r="O59" s="241"/>
      <c r="P59" s="241"/>
    </row>
  </sheetData>
  <mergeCells count="27">
    <mergeCell ref="A44:J44"/>
    <mergeCell ref="A45:J45"/>
    <mergeCell ref="B56:C56"/>
    <mergeCell ref="I56:N56"/>
    <mergeCell ref="B57:C57"/>
    <mergeCell ref="I57:N57"/>
    <mergeCell ref="A43:J43"/>
    <mergeCell ref="A9:F9"/>
    <mergeCell ref="M9:P9"/>
    <mergeCell ref="M11:P11"/>
    <mergeCell ref="A13:A14"/>
    <mergeCell ref="B13:B14"/>
    <mergeCell ref="C13:C14"/>
    <mergeCell ref="D13:D14"/>
    <mergeCell ref="E13:E14"/>
    <mergeCell ref="F13:K13"/>
    <mergeCell ref="L13:P13"/>
    <mergeCell ref="A39:J39"/>
    <mergeCell ref="A40:J40"/>
    <mergeCell ref="A41:J41"/>
    <mergeCell ref="A42:J42"/>
    <mergeCell ref="C7:P7"/>
    <mergeCell ref="A1:P1"/>
    <mergeCell ref="A3:P3"/>
    <mergeCell ref="A4:P4"/>
    <mergeCell ref="C5:P5"/>
    <mergeCell ref="C6:P6"/>
  </mergeCells>
  <conditionalFormatting sqref="D20">
    <cfRule type="cellIs" dxfId="1" priority="1" stopIfTrue="1" operator="equal">
      <formula>0</formula>
    </cfRule>
    <cfRule type="expression" dxfId="0" priority="2" stopIfTrue="1">
      <formula>#DIV/0!</formula>
    </cfRule>
  </conditionalFormatting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P84"/>
  <sheetViews>
    <sheetView topLeftCell="A40" workbookViewId="0">
      <selection sqref="A1:P1"/>
    </sheetView>
  </sheetViews>
  <sheetFormatPr defaultRowHeight="12.75" x14ac:dyDescent="0.2"/>
  <cols>
    <col min="3" max="3" width="42.28515625" customWidth="1"/>
  </cols>
  <sheetData>
    <row r="1" spans="1:16" ht="18.75" x14ac:dyDescent="0.2">
      <c r="A1" s="393" t="s">
        <v>370</v>
      </c>
      <c r="B1" s="393"/>
      <c r="C1" s="393"/>
      <c r="D1" s="393"/>
      <c r="E1" s="393"/>
      <c r="F1" s="393"/>
      <c r="G1" s="393"/>
      <c r="H1" s="393"/>
      <c r="I1" s="393"/>
      <c r="J1" s="393"/>
      <c r="K1" s="393"/>
      <c r="L1" s="393"/>
      <c r="M1" s="393"/>
      <c r="N1" s="393"/>
      <c r="O1" s="393"/>
      <c r="P1" s="393"/>
    </row>
    <row r="2" spans="1:16" ht="18.75" x14ac:dyDescent="0.2">
      <c r="A2" s="202"/>
      <c r="B2" s="202"/>
      <c r="C2" s="202"/>
      <c r="D2" s="202"/>
      <c r="E2" s="202"/>
      <c r="F2" s="202"/>
      <c r="G2" s="202"/>
      <c r="H2" s="202"/>
      <c r="I2" s="202"/>
      <c r="J2" s="202"/>
      <c r="K2" s="202"/>
      <c r="L2" s="202"/>
      <c r="M2" s="202"/>
      <c r="N2" s="202"/>
      <c r="O2" s="202"/>
      <c r="P2" s="202"/>
    </row>
    <row r="3" spans="1:16" ht="18.75" x14ac:dyDescent="0.2">
      <c r="A3" s="394" t="str">
        <f>UPPER("Remonta darbi. 307. kabinets")</f>
        <v>REMONTA DARBI. 307. KABINETS</v>
      </c>
      <c r="B3" s="394"/>
      <c r="C3" s="394"/>
      <c r="D3" s="394"/>
      <c r="E3" s="394"/>
      <c r="F3" s="394"/>
      <c r="G3" s="394"/>
      <c r="H3" s="394"/>
      <c r="I3" s="394"/>
      <c r="J3" s="394"/>
      <c r="K3" s="394"/>
      <c r="L3" s="394"/>
      <c r="M3" s="394"/>
      <c r="N3" s="394"/>
      <c r="O3" s="394"/>
      <c r="P3" s="394"/>
    </row>
    <row r="4" spans="1:16" x14ac:dyDescent="0.2">
      <c r="A4" s="395" t="s">
        <v>0</v>
      </c>
      <c r="B4" s="395"/>
      <c r="C4" s="395"/>
      <c r="D4" s="395"/>
      <c r="E4" s="395"/>
      <c r="F4" s="395"/>
      <c r="G4" s="395"/>
      <c r="H4" s="395"/>
      <c r="I4" s="395"/>
      <c r="J4" s="395"/>
      <c r="K4" s="395"/>
      <c r="L4" s="395"/>
      <c r="M4" s="395"/>
      <c r="N4" s="395"/>
      <c r="O4" s="395"/>
      <c r="P4" s="395"/>
    </row>
    <row r="5" spans="1:16" x14ac:dyDescent="0.2">
      <c r="A5" s="203" t="s">
        <v>1</v>
      </c>
      <c r="B5" s="203"/>
      <c r="C5" s="392" t="s">
        <v>123</v>
      </c>
      <c r="D5" s="392"/>
      <c r="E5" s="392"/>
      <c r="F5" s="392"/>
      <c r="G5" s="392"/>
      <c r="H5" s="392"/>
      <c r="I5" s="392"/>
      <c r="J5" s="392"/>
      <c r="K5" s="392"/>
      <c r="L5" s="392"/>
      <c r="M5" s="392"/>
      <c r="N5" s="392"/>
      <c r="O5" s="392"/>
      <c r="P5" s="392"/>
    </row>
    <row r="6" spans="1:16" x14ac:dyDescent="0.2">
      <c r="A6" s="203" t="s">
        <v>2</v>
      </c>
      <c r="B6" s="203"/>
      <c r="C6" s="392" t="s">
        <v>123</v>
      </c>
      <c r="D6" s="392"/>
      <c r="E6" s="392"/>
      <c r="F6" s="392"/>
      <c r="G6" s="392"/>
      <c r="H6" s="392"/>
      <c r="I6" s="392"/>
      <c r="J6" s="392"/>
      <c r="K6" s="392"/>
      <c r="L6" s="392"/>
      <c r="M6" s="392"/>
      <c r="N6" s="392"/>
      <c r="O6" s="392"/>
      <c r="P6" s="392"/>
    </row>
    <row r="7" spans="1:16" x14ac:dyDescent="0.2">
      <c r="A7" s="203" t="s">
        <v>3</v>
      </c>
      <c r="B7" s="203"/>
      <c r="C7" s="392" t="s">
        <v>307</v>
      </c>
      <c r="D7" s="392"/>
      <c r="E7" s="392"/>
      <c r="F7" s="392"/>
      <c r="G7" s="392"/>
      <c r="H7" s="392"/>
      <c r="I7" s="392"/>
      <c r="J7" s="392"/>
      <c r="K7" s="392"/>
      <c r="L7" s="392"/>
      <c r="M7" s="392"/>
      <c r="N7" s="392"/>
      <c r="O7" s="392"/>
      <c r="P7" s="392"/>
    </row>
    <row r="8" spans="1:16" x14ac:dyDescent="0.2">
      <c r="A8" s="203"/>
      <c r="B8" s="203"/>
      <c r="C8" s="204"/>
      <c r="D8" s="204"/>
      <c r="E8" s="204"/>
      <c r="F8" s="204"/>
      <c r="G8" s="204"/>
      <c r="H8" s="204"/>
      <c r="I8" s="204"/>
      <c r="J8" s="204"/>
      <c r="K8" s="204"/>
      <c r="L8" s="204"/>
      <c r="M8" s="204"/>
      <c r="N8" s="204"/>
      <c r="O8" s="204"/>
      <c r="P8" s="204"/>
    </row>
    <row r="9" spans="1:16" x14ac:dyDescent="0.2">
      <c r="A9" s="397"/>
      <c r="B9" s="397"/>
      <c r="C9" s="397"/>
      <c r="D9" s="397"/>
      <c r="E9" s="397"/>
      <c r="F9" s="397"/>
      <c r="G9" s="203"/>
      <c r="H9" s="203"/>
      <c r="I9" s="205"/>
      <c r="J9" s="205"/>
      <c r="K9" s="205"/>
      <c r="L9" s="206"/>
      <c r="M9" s="398">
        <f>P72</f>
        <v>0</v>
      </c>
      <c r="N9" s="398"/>
      <c r="O9" s="398"/>
      <c r="P9" s="398"/>
    </row>
    <row r="10" spans="1:16" x14ac:dyDescent="0.2">
      <c r="A10" s="207"/>
      <c r="B10" s="207"/>
      <c r="C10" s="208"/>
      <c r="D10" s="209"/>
      <c r="E10" s="210"/>
      <c r="F10" s="209"/>
      <c r="G10" s="209"/>
      <c r="H10" s="205"/>
      <c r="I10" s="205"/>
      <c r="J10" s="205"/>
      <c r="K10" s="205"/>
      <c r="L10" s="205"/>
      <c r="M10" s="211"/>
      <c r="N10" s="203"/>
      <c r="O10" s="203"/>
      <c r="P10" s="203"/>
    </row>
    <row r="11" spans="1:16" x14ac:dyDescent="0.2">
      <c r="A11" s="207"/>
      <c r="B11" s="207"/>
      <c r="C11" s="208"/>
      <c r="D11" s="209"/>
      <c r="E11" s="210"/>
      <c r="F11" s="209"/>
      <c r="G11" s="209"/>
      <c r="H11" s="205"/>
      <c r="I11" s="205"/>
      <c r="J11" s="205"/>
      <c r="K11" s="205"/>
      <c r="L11" s="212"/>
      <c r="M11" s="399"/>
      <c r="N11" s="399"/>
      <c r="O11" s="399"/>
      <c r="P11" s="399"/>
    </row>
    <row r="12" spans="1:16" x14ac:dyDescent="0.2">
      <c r="A12" s="206"/>
      <c r="B12" s="206"/>
      <c r="C12" s="206"/>
      <c r="D12" s="209"/>
      <c r="E12" s="209"/>
      <c r="F12" s="205"/>
      <c r="G12" s="205"/>
      <c r="H12" s="205"/>
      <c r="I12" s="205"/>
      <c r="J12" s="205"/>
      <c r="K12" s="205"/>
      <c r="L12" s="205"/>
      <c r="M12" s="212"/>
      <c r="N12" s="211"/>
      <c r="O12" s="203"/>
      <c r="P12" s="203"/>
    </row>
    <row r="13" spans="1:16" x14ac:dyDescent="0.2">
      <c r="A13" s="400" t="s">
        <v>4</v>
      </c>
      <c r="B13" s="400" t="s">
        <v>5</v>
      </c>
      <c r="C13" s="400" t="s">
        <v>6</v>
      </c>
      <c r="D13" s="400" t="s">
        <v>7</v>
      </c>
      <c r="E13" s="400" t="s">
        <v>8</v>
      </c>
      <c r="F13" s="401" t="s">
        <v>9</v>
      </c>
      <c r="G13" s="401"/>
      <c r="H13" s="401"/>
      <c r="I13" s="401"/>
      <c r="J13" s="401"/>
      <c r="K13" s="401"/>
      <c r="L13" s="401" t="s">
        <v>10</v>
      </c>
      <c r="M13" s="401"/>
      <c r="N13" s="401"/>
      <c r="O13" s="401"/>
      <c r="P13" s="401"/>
    </row>
    <row r="14" spans="1:16" ht="51" x14ac:dyDescent="0.2">
      <c r="A14" s="400"/>
      <c r="B14" s="400"/>
      <c r="C14" s="400"/>
      <c r="D14" s="400"/>
      <c r="E14" s="400"/>
      <c r="F14" s="213" t="s">
        <v>11</v>
      </c>
      <c r="G14" s="213" t="s">
        <v>12</v>
      </c>
      <c r="H14" s="213" t="s">
        <v>13</v>
      </c>
      <c r="I14" s="213" t="s">
        <v>362</v>
      </c>
      <c r="J14" s="213" t="s">
        <v>14</v>
      </c>
      <c r="K14" s="213" t="s">
        <v>15</v>
      </c>
      <c r="L14" s="213" t="s">
        <v>16</v>
      </c>
      <c r="M14" s="213" t="s">
        <v>13</v>
      </c>
      <c r="N14" s="213" t="s">
        <v>362</v>
      </c>
      <c r="O14" s="213" t="s">
        <v>14</v>
      </c>
      <c r="P14" s="213" t="s">
        <v>17</v>
      </c>
    </row>
    <row r="15" spans="1:16" ht="13.5" thickBot="1" x14ac:dyDescent="0.25">
      <c r="A15" s="214">
        <v>1</v>
      </c>
      <c r="B15" s="214"/>
      <c r="C15" s="214">
        <v>3</v>
      </c>
      <c r="D15" s="215">
        <v>4</v>
      </c>
      <c r="E15" s="214">
        <v>5</v>
      </c>
      <c r="F15" s="215">
        <v>6</v>
      </c>
      <c r="G15" s="214">
        <v>7</v>
      </c>
      <c r="H15" s="214">
        <v>8</v>
      </c>
      <c r="I15" s="215">
        <v>9</v>
      </c>
      <c r="J15" s="215">
        <v>10</v>
      </c>
      <c r="K15" s="214">
        <v>11</v>
      </c>
      <c r="L15" s="214">
        <v>12</v>
      </c>
      <c r="M15" s="214">
        <v>13</v>
      </c>
      <c r="N15" s="215">
        <v>14</v>
      </c>
      <c r="O15" s="215">
        <v>15</v>
      </c>
      <c r="P15" s="215">
        <v>16</v>
      </c>
    </row>
    <row r="16" spans="1:16" ht="13.5" thickTop="1" x14ac:dyDescent="0.2">
      <c r="A16" s="217"/>
      <c r="B16" s="218"/>
      <c r="C16" s="216" t="str">
        <f>UPPER("307. kabinets")</f>
        <v>307. KABINETS</v>
      </c>
      <c r="D16" s="220"/>
      <c r="E16" s="221"/>
      <c r="F16" s="222"/>
      <c r="G16" s="222"/>
      <c r="H16" s="222"/>
      <c r="I16" s="222"/>
      <c r="J16" s="222"/>
      <c r="K16" s="222"/>
      <c r="L16" s="222"/>
      <c r="M16" s="222"/>
      <c r="N16" s="222"/>
      <c r="O16" s="222"/>
      <c r="P16" s="222"/>
    </row>
    <row r="17" spans="1:16" ht="25.5" x14ac:dyDescent="0.2">
      <c r="A17" s="217">
        <f>1</f>
        <v>1</v>
      </c>
      <c r="B17" s="218" t="s">
        <v>19</v>
      </c>
      <c r="C17" s="219" t="s">
        <v>310</v>
      </c>
      <c r="D17" s="220" t="s">
        <v>27</v>
      </c>
      <c r="E17" s="221">
        <v>1</v>
      </c>
      <c r="F17" s="222"/>
      <c r="G17" s="222"/>
      <c r="H17" s="222"/>
      <c r="I17" s="222"/>
      <c r="J17" s="222"/>
      <c r="K17" s="222"/>
      <c r="L17" s="222"/>
      <c r="M17" s="222"/>
      <c r="N17" s="222"/>
      <c r="O17" s="222"/>
      <c r="P17" s="222"/>
    </row>
    <row r="18" spans="1:16" ht="25.5" x14ac:dyDescent="0.2">
      <c r="A18" s="217"/>
      <c r="B18" s="218"/>
      <c r="C18" s="242" t="s">
        <v>63</v>
      </c>
      <c r="D18" s="220" t="s">
        <v>22</v>
      </c>
      <c r="E18" s="221">
        <v>1</v>
      </c>
      <c r="F18" s="222"/>
      <c r="G18" s="222"/>
      <c r="H18" s="222"/>
      <c r="I18" s="222"/>
      <c r="J18" s="222"/>
      <c r="K18" s="222"/>
      <c r="L18" s="222"/>
      <c r="M18" s="222"/>
      <c r="N18" s="222"/>
      <c r="O18" s="222"/>
      <c r="P18" s="222"/>
    </row>
    <row r="19" spans="1:16" ht="25.5" x14ac:dyDescent="0.2">
      <c r="A19" s="217"/>
      <c r="B19" s="218"/>
      <c r="C19" s="242" t="s">
        <v>24</v>
      </c>
      <c r="D19" s="220" t="s">
        <v>25</v>
      </c>
      <c r="E19" s="221">
        <v>1</v>
      </c>
      <c r="F19" s="222"/>
      <c r="G19" s="222"/>
      <c r="H19" s="222"/>
      <c r="I19" s="222"/>
      <c r="J19" s="222"/>
      <c r="K19" s="222"/>
      <c r="L19" s="222"/>
      <c r="M19" s="222"/>
      <c r="N19" s="222"/>
      <c r="O19" s="222"/>
      <c r="P19" s="222"/>
    </row>
    <row r="20" spans="1:16" x14ac:dyDescent="0.2">
      <c r="A20" s="217">
        <f>A17+1</f>
        <v>2</v>
      </c>
      <c r="B20" s="218" t="s">
        <v>19</v>
      </c>
      <c r="C20" s="219" t="s">
        <v>322</v>
      </c>
      <c r="D20" s="220" t="s">
        <v>27</v>
      </c>
      <c r="E20" s="221">
        <v>1</v>
      </c>
      <c r="F20" s="222"/>
      <c r="G20" s="222"/>
      <c r="H20" s="222"/>
      <c r="I20" s="222"/>
      <c r="J20" s="222"/>
      <c r="K20" s="222"/>
      <c r="L20" s="222"/>
      <c r="M20" s="222"/>
      <c r="N20" s="222"/>
      <c r="O20" s="222"/>
      <c r="P20" s="222"/>
    </row>
    <row r="21" spans="1:16" ht="38.25" x14ac:dyDescent="0.2">
      <c r="A21" s="217">
        <f>A20+1</f>
        <v>3</v>
      </c>
      <c r="B21" s="218" t="s">
        <v>19</v>
      </c>
      <c r="C21" s="219" t="s">
        <v>66</v>
      </c>
      <c r="D21" s="220" t="s">
        <v>27</v>
      </c>
      <c r="E21" s="221">
        <v>1</v>
      </c>
      <c r="F21" s="222"/>
      <c r="G21" s="222"/>
      <c r="H21" s="222"/>
      <c r="I21" s="222"/>
      <c r="J21" s="222"/>
      <c r="K21" s="222"/>
      <c r="L21" s="222"/>
      <c r="M21" s="222"/>
      <c r="N21" s="222"/>
      <c r="O21" s="222"/>
      <c r="P21" s="222"/>
    </row>
    <row r="22" spans="1:16" x14ac:dyDescent="0.2">
      <c r="A22" s="217"/>
      <c r="B22" s="217"/>
      <c r="C22" s="252" t="s">
        <v>28</v>
      </c>
      <c r="D22" s="220"/>
      <c r="E22" s="253"/>
      <c r="F22" s="254"/>
      <c r="G22" s="254"/>
      <c r="H22" s="234"/>
      <c r="I22" s="254"/>
      <c r="J22" s="254"/>
      <c r="K22" s="254"/>
      <c r="L22" s="254"/>
      <c r="M22" s="254"/>
      <c r="N22" s="254"/>
      <c r="O22" s="254"/>
      <c r="P22" s="254"/>
    </row>
    <row r="23" spans="1:16" x14ac:dyDescent="0.2">
      <c r="A23" s="217"/>
      <c r="B23" s="218"/>
      <c r="C23" s="249" t="s">
        <v>32</v>
      </c>
      <c r="D23" s="220"/>
      <c r="E23" s="221"/>
      <c r="F23" s="222"/>
      <c r="G23" s="222"/>
      <c r="H23" s="222"/>
      <c r="I23" s="222"/>
      <c r="J23" s="222"/>
      <c r="K23" s="222"/>
      <c r="L23" s="222"/>
      <c r="M23" s="222"/>
      <c r="N23" s="222"/>
      <c r="O23" s="222"/>
      <c r="P23" s="222"/>
    </row>
    <row r="24" spans="1:16" x14ac:dyDescent="0.2">
      <c r="A24" s="217">
        <f>A21+1</f>
        <v>4</v>
      </c>
      <c r="B24" s="218" t="s">
        <v>19</v>
      </c>
      <c r="C24" s="227" t="s">
        <v>323</v>
      </c>
      <c r="D24" s="255" t="s">
        <v>193</v>
      </c>
      <c r="E24" s="253">
        <v>13.6</v>
      </c>
      <c r="F24" s="254"/>
      <c r="G24" s="222"/>
      <c r="H24" s="234"/>
      <c r="I24" s="254"/>
      <c r="J24" s="254"/>
      <c r="K24" s="254"/>
      <c r="L24" s="254"/>
      <c r="M24" s="254"/>
      <c r="N24" s="254"/>
      <c r="O24" s="254"/>
      <c r="P24" s="254"/>
    </row>
    <row r="25" spans="1:16" x14ac:dyDescent="0.2">
      <c r="A25" s="217"/>
      <c r="B25" s="218"/>
      <c r="C25" s="249" t="s">
        <v>324</v>
      </c>
      <c r="D25" s="220"/>
      <c r="E25" s="221"/>
      <c r="F25" s="222"/>
      <c r="G25" s="222"/>
      <c r="H25" s="222"/>
      <c r="I25" s="222"/>
      <c r="J25" s="222"/>
      <c r="K25" s="222"/>
      <c r="L25" s="222"/>
      <c r="M25" s="222"/>
      <c r="N25" s="222"/>
      <c r="O25" s="222"/>
      <c r="P25" s="222"/>
    </row>
    <row r="26" spans="1:16" x14ac:dyDescent="0.2">
      <c r="A26" s="217">
        <f>A24+1</f>
        <v>5</v>
      </c>
      <c r="B26" s="218" t="s">
        <v>19</v>
      </c>
      <c r="C26" s="227" t="s">
        <v>325</v>
      </c>
      <c r="D26" s="255" t="s">
        <v>27</v>
      </c>
      <c r="E26" s="253">
        <v>1</v>
      </c>
      <c r="F26" s="254"/>
      <c r="G26" s="222"/>
      <c r="H26" s="234"/>
      <c r="I26" s="254"/>
      <c r="J26" s="254"/>
      <c r="K26" s="254"/>
      <c r="L26" s="254"/>
      <c r="M26" s="254"/>
      <c r="N26" s="254"/>
      <c r="O26" s="254"/>
      <c r="P26" s="254"/>
    </row>
    <row r="27" spans="1:16" x14ac:dyDescent="0.2">
      <c r="A27" s="217"/>
      <c r="B27" s="218"/>
      <c r="C27" s="219"/>
      <c r="D27" s="220"/>
      <c r="E27" s="221"/>
      <c r="F27" s="222"/>
      <c r="G27" s="222"/>
      <c r="H27" s="222"/>
      <c r="I27" s="222"/>
      <c r="J27" s="222"/>
      <c r="K27" s="222"/>
      <c r="L27" s="222"/>
      <c r="M27" s="222"/>
      <c r="N27" s="222"/>
      <c r="O27" s="222"/>
      <c r="P27" s="222"/>
    </row>
    <row r="28" spans="1:16" x14ac:dyDescent="0.2">
      <c r="A28" s="217"/>
      <c r="B28" s="218"/>
      <c r="C28" s="256" t="s">
        <v>36</v>
      </c>
      <c r="D28" s="220"/>
      <c r="E28" s="221"/>
      <c r="F28" s="222"/>
      <c r="G28" s="222"/>
      <c r="H28" s="222"/>
      <c r="I28" s="222"/>
      <c r="J28" s="222"/>
      <c r="K28" s="222"/>
      <c r="L28" s="222"/>
      <c r="M28" s="222"/>
      <c r="N28" s="222"/>
      <c r="O28" s="222"/>
      <c r="P28" s="222"/>
    </row>
    <row r="29" spans="1:16" x14ac:dyDescent="0.2">
      <c r="A29" s="217"/>
      <c r="B29" s="218"/>
      <c r="C29" s="257" t="s">
        <v>29</v>
      </c>
      <c r="D29" s="220"/>
      <c r="E29" s="221"/>
      <c r="F29" s="222"/>
      <c r="G29" s="222"/>
      <c r="H29" s="222"/>
      <c r="I29" s="222"/>
      <c r="J29" s="222"/>
      <c r="K29" s="222"/>
      <c r="L29" s="222"/>
      <c r="M29" s="222"/>
      <c r="N29" s="222"/>
      <c r="O29" s="222"/>
      <c r="P29" s="222"/>
    </row>
    <row r="30" spans="1:16" ht="102" x14ac:dyDescent="0.2">
      <c r="A30" s="217">
        <f>A26+1</f>
        <v>6</v>
      </c>
      <c r="B30" s="218" t="s">
        <v>19</v>
      </c>
      <c r="C30" s="227" t="s">
        <v>425</v>
      </c>
      <c r="D30" s="220" t="s">
        <v>316</v>
      </c>
      <c r="E30" s="250">
        <v>13.6</v>
      </c>
      <c r="F30" s="222"/>
      <c r="G30" s="222"/>
      <c r="H30" s="222"/>
      <c r="I30" s="222"/>
      <c r="J30" s="222"/>
      <c r="K30" s="222"/>
      <c r="L30" s="222"/>
      <c r="M30" s="222"/>
      <c r="N30" s="222"/>
      <c r="O30" s="222"/>
      <c r="P30" s="222"/>
    </row>
    <row r="31" spans="1:16" ht="25.5" x14ac:dyDescent="0.2">
      <c r="A31" s="217"/>
      <c r="B31" s="218"/>
      <c r="C31" s="242" t="s">
        <v>317</v>
      </c>
      <c r="D31" s="220" t="s">
        <v>22</v>
      </c>
      <c r="E31" s="251">
        <v>1</v>
      </c>
      <c r="F31" s="222"/>
      <c r="G31" s="222"/>
      <c r="H31" s="222"/>
      <c r="I31" s="222"/>
      <c r="J31" s="222"/>
      <c r="K31" s="222"/>
      <c r="L31" s="222"/>
      <c r="M31" s="222"/>
      <c r="N31" s="222"/>
      <c r="O31" s="222"/>
      <c r="P31" s="222"/>
    </row>
    <row r="32" spans="1:16" x14ac:dyDescent="0.2">
      <c r="A32" s="217"/>
      <c r="B32" s="218"/>
      <c r="C32" s="242" t="s">
        <v>327</v>
      </c>
      <c r="D32" s="220" t="s">
        <v>22</v>
      </c>
      <c r="E32" s="251">
        <v>1</v>
      </c>
      <c r="F32" s="222"/>
      <c r="G32" s="222"/>
      <c r="H32" s="222"/>
      <c r="I32" s="222"/>
      <c r="J32" s="222"/>
      <c r="K32" s="222"/>
      <c r="L32" s="222"/>
      <c r="M32" s="222"/>
      <c r="N32" s="222"/>
      <c r="O32" s="222"/>
      <c r="P32" s="222"/>
    </row>
    <row r="33" spans="1:16" x14ac:dyDescent="0.2">
      <c r="A33" s="217"/>
      <c r="B33" s="218"/>
      <c r="C33" s="242" t="s">
        <v>427</v>
      </c>
      <c r="D33" s="220" t="s">
        <v>22</v>
      </c>
      <c r="E33" s="251">
        <v>1</v>
      </c>
      <c r="F33" s="222"/>
      <c r="G33" s="222"/>
      <c r="H33" s="222"/>
      <c r="I33" s="222"/>
      <c r="J33" s="222"/>
      <c r="K33" s="222"/>
      <c r="L33" s="222"/>
      <c r="M33" s="222"/>
      <c r="N33" s="222"/>
      <c r="O33" s="222"/>
      <c r="P33" s="222"/>
    </row>
    <row r="34" spans="1:16" ht="25.5" x14ac:dyDescent="0.2">
      <c r="A34" s="217"/>
      <c r="B34" s="218"/>
      <c r="C34" s="242" t="s">
        <v>426</v>
      </c>
      <c r="D34" s="220" t="s">
        <v>22</v>
      </c>
      <c r="E34" s="251">
        <v>1</v>
      </c>
      <c r="F34" s="222"/>
      <c r="G34" s="222"/>
      <c r="H34" s="222"/>
      <c r="I34" s="222"/>
      <c r="J34" s="222"/>
      <c r="K34" s="222"/>
      <c r="L34" s="222"/>
      <c r="M34" s="222"/>
      <c r="N34" s="222"/>
      <c r="O34" s="222"/>
      <c r="P34" s="222"/>
    </row>
    <row r="35" spans="1:16" ht="25.5" x14ac:dyDescent="0.2">
      <c r="A35" s="217"/>
      <c r="B35" s="218"/>
      <c r="C35" s="242" t="s">
        <v>73</v>
      </c>
      <c r="D35" s="220" t="s">
        <v>22</v>
      </c>
      <c r="E35" s="251">
        <v>1</v>
      </c>
      <c r="F35" s="222"/>
      <c r="G35" s="222"/>
      <c r="H35" s="222"/>
      <c r="I35" s="222"/>
      <c r="J35" s="222"/>
      <c r="K35" s="222"/>
      <c r="L35" s="222"/>
      <c r="M35" s="222"/>
      <c r="N35" s="222"/>
      <c r="O35" s="222"/>
      <c r="P35" s="222"/>
    </row>
    <row r="36" spans="1:16" ht="25.5" x14ac:dyDescent="0.2">
      <c r="A36" s="217"/>
      <c r="B36" s="218"/>
      <c r="C36" s="242" t="s">
        <v>329</v>
      </c>
      <c r="D36" s="220" t="s">
        <v>22</v>
      </c>
      <c r="E36" s="251">
        <v>1</v>
      </c>
      <c r="F36" s="222"/>
      <c r="G36" s="222"/>
      <c r="H36" s="222"/>
      <c r="I36" s="222"/>
      <c r="J36" s="222"/>
      <c r="K36" s="222"/>
      <c r="L36" s="222"/>
      <c r="M36" s="222"/>
      <c r="N36" s="222"/>
      <c r="O36" s="222"/>
      <c r="P36" s="222"/>
    </row>
    <row r="37" spans="1:16" ht="25.5" x14ac:dyDescent="0.2">
      <c r="A37" s="217"/>
      <c r="B37" s="218"/>
      <c r="C37" s="242" t="s">
        <v>75</v>
      </c>
      <c r="D37" s="220" t="s">
        <v>22</v>
      </c>
      <c r="E37" s="251">
        <v>1</v>
      </c>
      <c r="F37" s="222"/>
      <c r="G37" s="222"/>
      <c r="H37" s="222"/>
      <c r="I37" s="222"/>
      <c r="J37" s="222"/>
      <c r="K37" s="222"/>
      <c r="L37" s="222"/>
      <c r="M37" s="222"/>
      <c r="N37" s="222"/>
      <c r="O37" s="222"/>
      <c r="P37" s="222"/>
    </row>
    <row r="38" spans="1:16" x14ac:dyDescent="0.2">
      <c r="A38" s="217"/>
      <c r="B38" s="218"/>
      <c r="C38" s="242" t="s">
        <v>43</v>
      </c>
      <c r="D38" s="220" t="s">
        <v>27</v>
      </c>
      <c r="E38" s="251">
        <v>1</v>
      </c>
      <c r="F38" s="222"/>
      <c r="G38" s="222"/>
      <c r="H38" s="222"/>
      <c r="I38" s="222"/>
      <c r="J38" s="222"/>
      <c r="K38" s="222"/>
      <c r="L38" s="222"/>
      <c r="M38" s="222"/>
      <c r="N38" s="222"/>
      <c r="O38" s="222"/>
      <c r="P38" s="222"/>
    </row>
    <row r="39" spans="1:16" ht="38.25" x14ac:dyDescent="0.2">
      <c r="A39" s="217"/>
      <c r="B39" s="218"/>
      <c r="C39" s="242" t="s">
        <v>366</v>
      </c>
      <c r="D39" s="220" t="s">
        <v>27</v>
      </c>
      <c r="E39" s="251">
        <v>1</v>
      </c>
      <c r="F39" s="222"/>
      <c r="G39" s="222"/>
      <c r="H39" s="222"/>
      <c r="I39" s="222"/>
      <c r="J39" s="222"/>
      <c r="K39" s="222"/>
      <c r="L39" s="222"/>
      <c r="M39" s="222"/>
      <c r="N39" s="222"/>
      <c r="O39" s="222"/>
      <c r="P39" s="222"/>
    </row>
    <row r="40" spans="1:16" x14ac:dyDescent="0.2">
      <c r="A40" s="217"/>
      <c r="B40" s="218"/>
      <c r="C40" s="257" t="s">
        <v>31</v>
      </c>
      <c r="D40" s="220"/>
      <c r="E40" s="221"/>
      <c r="F40" s="222"/>
      <c r="G40" s="222"/>
      <c r="H40" s="222"/>
      <c r="I40" s="222"/>
      <c r="J40" s="222"/>
      <c r="K40" s="222"/>
      <c r="L40" s="222"/>
      <c r="M40" s="222"/>
      <c r="N40" s="222"/>
      <c r="O40" s="222"/>
      <c r="P40" s="222"/>
    </row>
    <row r="41" spans="1:16" ht="89.25" x14ac:dyDescent="0.2">
      <c r="A41" s="217">
        <f>A30+1</f>
        <v>7</v>
      </c>
      <c r="B41" s="218" t="s">
        <v>19</v>
      </c>
      <c r="C41" s="225" t="s">
        <v>428</v>
      </c>
      <c r="D41" s="220" t="s">
        <v>316</v>
      </c>
      <c r="E41" s="221">
        <v>45.1</v>
      </c>
      <c r="F41" s="222"/>
      <c r="G41" s="222"/>
      <c r="H41" s="222"/>
      <c r="I41" s="222"/>
      <c r="J41" s="222"/>
      <c r="K41" s="222"/>
      <c r="L41" s="222"/>
      <c r="M41" s="222"/>
      <c r="N41" s="222"/>
      <c r="O41" s="222"/>
      <c r="P41" s="222"/>
    </row>
    <row r="42" spans="1:16" ht="25.5" x14ac:dyDescent="0.2">
      <c r="A42" s="217"/>
      <c r="B42" s="218"/>
      <c r="C42" s="242" t="s">
        <v>317</v>
      </c>
      <c r="D42" s="220" t="s">
        <v>22</v>
      </c>
      <c r="E42" s="251">
        <v>1</v>
      </c>
      <c r="F42" s="222"/>
      <c r="G42" s="222"/>
      <c r="H42" s="222"/>
      <c r="I42" s="222"/>
      <c r="J42" s="222"/>
      <c r="K42" s="222"/>
      <c r="L42" s="222"/>
      <c r="M42" s="222"/>
      <c r="N42" s="222"/>
      <c r="O42" s="222"/>
      <c r="P42" s="222"/>
    </row>
    <row r="43" spans="1:16" x14ac:dyDescent="0.2">
      <c r="A43" s="217"/>
      <c r="B43" s="218"/>
      <c r="C43" s="242" t="s">
        <v>41</v>
      </c>
      <c r="D43" s="220"/>
      <c r="E43" s="251">
        <v>1</v>
      </c>
      <c r="F43" s="222"/>
      <c r="G43" s="222"/>
      <c r="H43" s="222"/>
      <c r="I43" s="222"/>
      <c r="J43" s="222"/>
      <c r="K43" s="222"/>
      <c r="L43" s="222"/>
      <c r="M43" s="222"/>
      <c r="N43" s="222"/>
      <c r="O43" s="222"/>
      <c r="P43" s="222"/>
    </row>
    <row r="44" spans="1:16" ht="25.5" x14ac:dyDescent="0.2">
      <c r="A44" s="217"/>
      <c r="B44" s="226"/>
      <c r="C44" s="242" t="s">
        <v>44</v>
      </c>
      <c r="D44" s="220" t="s">
        <v>22</v>
      </c>
      <c r="E44" s="251">
        <v>2</v>
      </c>
      <c r="F44" s="229"/>
      <c r="G44" s="229"/>
      <c r="H44" s="230"/>
      <c r="I44" s="222"/>
      <c r="J44" s="229"/>
      <c r="K44" s="222"/>
      <c r="L44" s="222"/>
      <c r="M44" s="222"/>
      <c r="N44" s="222"/>
      <c r="O44" s="222"/>
      <c r="P44" s="222"/>
    </row>
    <row r="45" spans="1:16" ht="17.25" customHeight="1" x14ac:dyDescent="0.2">
      <c r="A45" s="217"/>
      <c r="B45" s="218"/>
      <c r="C45" s="242" t="s">
        <v>331</v>
      </c>
      <c r="D45" s="220" t="s">
        <v>22</v>
      </c>
      <c r="E45" s="251">
        <v>2</v>
      </c>
      <c r="F45" s="222"/>
      <c r="G45" s="222"/>
      <c r="H45" s="222"/>
      <c r="I45" s="222"/>
      <c r="J45" s="222"/>
      <c r="K45" s="222"/>
      <c r="L45" s="222"/>
      <c r="M45" s="222"/>
      <c r="N45" s="222"/>
      <c r="O45" s="222"/>
      <c r="P45" s="222"/>
    </row>
    <row r="46" spans="1:16" x14ac:dyDescent="0.2">
      <c r="A46" s="217"/>
      <c r="B46" s="218"/>
      <c r="C46" s="242" t="s">
        <v>332</v>
      </c>
      <c r="D46" s="220" t="s">
        <v>22</v>
      </c>
      <c r="E46" s="251">
        <v>1</v>
      </c>
      <c r="F46" s="222"/>
      <c r="G46" s="222"/>
      <c r="H46" s="222"/>
      <c r="I46" s="222"/>
      <c r="J46" s="222"/>
      <c r="K46" s="222"/>
      <c r="L46" s="222"/>
      <c r="M46" s="222"/>
      <c r="N46" s="222"/>
      <c r="O46" s="222"/>
      <c r="P46" s="222"/>
    </row>
    <row r="47" spans="1:16" x14ac:dyDescent="0.2">
      <c r="A47" s="217"/>
      <c r="B47" s="218"/>
      <c r="C47" s="242" t="s">
        <v>363</v>
      </c>
      <c r="D47" s="220" t="s">
        <v>27</v>
      </c>
      <c r="E47" s="251">
        <v>1</v>
      </c>
      <c r="F47" s="222"/>
      <c r="G47" s="222"/>
      <c r="H47" s="222"/>
      <c r="I47" s="222"/>
      <c r="J47" s="222"/>
      <c r="K47" s="222"/>
      <c r="L47" s="222"/>
      <c r="M47" s="222"/>
      <c r="N47" s="222"/>
      <c r="O47" s="222"/>
      <c r="P47" s="222"/>
    </row>
    <row r="48" spans="1:16" x14ac:dyDescent="0.2">
      <c r="A48" s="217"/>
      <c r="B48" s="218"/>
      <c r="C48" s="257" t="s">
        <v>32</v>
      </c>
      <c r="D48" s="220"/>
      <c r="E48" s="251"/>
      <c r="F48" s="222"/>
      <c r="G48" s="222"/>
      <c r="H48" s="222"/>
      <c r="I48" s="222"/>
      <c r="J48" s="222"/>
      <c r="K48" s="222"/>
      <c r="L48" s="222"/>
      <c r="M48" s="222"/>
      <c r="N48" s="222"/>
      <c r="O48" s="222"/>
      <c r="P48" s="222"/>
    </row>
    <row r="49" spans="1:16" ht="38.25" x14ac:dyDescent="0.2">
      <c r="A49" s="217">
        <f>A41+1</f>
        <v>8</v>
      </c>
      <c r="B49" s="218" t="s">
        <v>19</v>
      </c>
      <c r="C49" s="258" t="s">
        <v>429</v>
      </c>
      <c r="D49" s="220" t="s">
        <v>316</v>
      </c>
      <c r="E49" s="221">
        <v>13.9</v>
      </c>
      <c r="F49" s="222"/>
      <c r="G49" s="222"/>
      <c r="H49" s="222"/>
      <c r="I49" s="222"/>
      <c r="J49" s="222"/>
      <c r="K49" s="222"/>
      <c r="L49" s="222"/>
      <c r="M49" s="222"/>
      <c r="N49" s="222"/>
      <c r="O49" s="222"/>
      <c r="P49" s="222"/>
    </row>
    <row r="50" spans="1:16" ht="27.75" customHeight="1" x14ac:dyDescent="0.2">
      <c r="A50" s="217"/>
      <c r="B50" s="218"/>
      <c r="C50" s="270" t="s">
        <v>393</v>
      </c>
      <c r="D50" s="46" t="s">
        <v>22</v>
      </c>
      <c r="E50" s="49">
        <v>4</v>
      </c>
      <c r="F50" s="222"/>
      <c r="G50" s="222"/>
      <c r="H50" s="222"/>
      <c r="I50" s="222"/>
      <c r="J50" s="222"/>
      <c r="K50" s="222"/>
      <c r="L50" s="222"/>
      <c r="M50" s="222"/>
      <c r="N50" s="222"/>
      <c r="O50" s="222"/>
      <c r="P50" s="222"/>
    </row>
    <row r="51" spans="1:16" ht="25.5" x14ac:dyDescent="0.2">
      <c r="A51" s="217">
        <f>A49+1</f>
        <v>9</v>
      </c>
      <c r="B51" s="218" t="s">
        <v>19</v>
      </c>
      <c r="C51" s="227" t="s">
        <v>430</v>
      </c>
      <c r="D51" s="220" t="s">
        <v>316</v>
      </c>
      <c r="E51" s="250">
        <v>13.9</v>
      </c>
      <c r="F51" s="222"/>
      <c r="G51" s="222"/>
      <c r="H51" s="222"/>
      <c r="I51" s="222"/>
      <c r="J51" s="222"/>
      <c r="K51" s="222"/>
      <c r="L51" s="222"/>
      <c r="M51" s="222"/>
      <c r="N51" s="222"/>
      <c r="O51" s="222"/>
      <c r="P51" s="222"/>
    </row>
    <row r="52" spans="1:16" x14ac:dyDescent="0.2">
      <c r="A52" s="217"/>
      <c r="B52" s="218"/>
      <c r="C52" s="257" t="s">
        <v>82</v>
      </c>
      <c r="D52" s="220"/>
      <c r="E52" s="251"/>
      <c r="F52" s="222"/>
      <c r="G52" s="222"/>
      <c r="H52" s="222"/>
      <c r="I52" s="222"/>
      <c r="J52" s="222"/>
      <c r="K52" s="222"/>
      <c r="L52" s="222"/>
      <c r="M52" s="222"/>
      <c r="N52" s="222"/>
      <c r="O52" s="222"/>
      <c r="P52" s="222"/>
    </row>
    <row r="53" spans="1:16" x14ac:dyDescent="0.2">
      <c r="A53" s="217">
        <f>A51+1</f>
        <v>10</v>
      </c>
      <c r="B53" s="218" t="s">
        <v>19</v>
      </c>
      <c r="C53" s="258" t="s">
        <v>335</v>
      </c>
      <c r="D53" s="220" t="s">
        <v>27</v>
      </c>
      <c r="E53" s="221">
        <v>1</v>
      </c>
      <c r="F53" s="222"/>
      <c r="G53" s="222"/>
      <c r="H53" s="222"/>
      <c r="I53" s="222"/>
      <c r="J53" s="222"/>
      <c r="K53" s="222"/>
      <c r="L53" s="222"/>
      <c r="M53" s="222"/>
      <c r="N53" s="222"/>
      <c r="O53" s="222"/>
      <c r="P53" s="222"/>
    </row>
    <row r="54" spans="1:16" x14ac:dyDescent="0.2">
      <c r="A54" s="217"/>
      <c r="B54" s="218"/>
      <c r="C54" s="257" t="s">
        <v>336</v>
      </c>
      <c r="D54" s="220"/>
      <c r="E54" s="251"/>
      <c r="F54" s="222"/>
      <c r="G54" s="222"/>
      <c r="H54" s="222"/>
      <c r="I54" s="222"/>
      <c r="J54" s="222"/>
      <c r="K54" s="222"/>
      <c r="L54" s="222"/>
      <c r="M54" s="222"/>
      <c r="N54" s="222"/>
      <c r="O54" s="222"/>
      <c r="P54" s="222"/>
    </row>
    <row r="55" spans="1:16" ht="25.5" x14ac:dyDescent="0.2">
      <c r="A55" s="217">
        <f>A53+1</f>
        <v>11</v>
      </c>
      <c r="B55" s="218" t="s">
        <v>19</v>
      </c>
      <c r="C55" s="258" t="s">
        <v>337</v>
      </c>
      <c r="D55" s="220" t="s">
        <v>39</v>
      </c>
      <c r="E55" s="221">
        <v>50</v>
      </c>
      <c r="F55" s="222"/>
      <c r="G55" s="222"/>
      <c r="H55" s="222"/>
      <c r="I55" s="222"/>
      <c r="J55" s="222"/>
      <c r="K55" s="222"/>
      <c r="L55" s="222"/>
      <c r="M55" s="222"/>
      <c r="N55" s="222"/>
      <c r="O55" s="222"/>
      <c r="P55" s="222"/>
    </row>
    <row r="56" spans="1:16" ht="25.5" x14ac:dyDescent="0.2">
      <c r="A56" s="217">
        <f>A55+1</f>
        <v>12</v>
      </c>
      <c r="B56" s="218" t="s">
        <v>19</v>
      </c>
      <c r="C56" s="258" t="s">
        <v>338</v>
      </c>
      <c r="D56" s="220" t="s">
        <v>22</v>
      </c>
      <c r="E56" s="221">
        <v>1</v>
      </c>
      <c r="F56" s="222"/>
      <c r="G56" s="222"/>
      <c r="H56" s="222"/>
      <c r="I56" s="222"/>
      <c r="J56" s="222"/>
      <c r="K56" s="222"/>
      <c r="L56" s="222"/>
      <c r="M56" s="222"/>
      <c r="N56" s="222"/>
      <c r="O56" s="222"/>
      <c r="P56" s="222"/>
    </row>
    <row r="57" spans="1:16" ht="38.25" x14ac:dyDescent="0.2">
      <c r="A57" s="217">
        <f>A56+1</f>
        <v>13</v>
      </c>
      <c r="B57" s="218" t="s">
        <v>19</v>
      </c>
      <c r="C57" s="258" t="s">
        <v>339</v>
      </c>
      <c r="D57" s="220" t="s">
        <v>22</v>
      </c>
      <c r="E57" s="221">
        <v>8</v>
      </c>
      <c r="F57" s="222"/>
      <c r="G57" s="222"/>
      <c r="H57" s="222"/>
      <c r="I57" s="222"/>
      <c r="J57" s="222"/>
      <c r="K57" s="222"/>
      <c r="L57" s="222"/>
      <c r="M57" s="222"/>
      <c r="N57" s="222"/>
      <c r="O57" s="222"/>
      <c r="P57" s="222"/>
    </row>
    <row r="58" spans="1:16" ht="25.5" x14ac:dyDescent="0.2">
      <c r="A58" s="44">
        <v>14</v>
      </c>
      <c r="B58" s="38" t="s">
        <v>19</v>
      </c>
      <c r="C58" s="7" t="s">
        <v>387</v>
      </c>
      <c r="D58" s="15" t="s">
        <v>22</v>
      </c>
      <c r="E58" s="12">
        <v>3</v>
      </c>
      <c r="F58" s="222"/>
      <c r="G58" s="222"/>
      <c r="H58" s="222"/>
      <c r="I58" s="222"/>
      <c r="J58" s="222"/>
      <c r="K58" s="222"/>
      <c r="L58" s="222"/>
      <c r="M58" s="222"/>
      <c r="N58" s="222"/>
      <c r="O58" s="222"/>
      <c r="P58" s="222"/>
    </row>
    <row r="59" spans="1:16" ht="25.5" x14ac:dyDescent="0.2">
      <c r="A59" s="217">
        <v>15</v>
      </c>
      <c r="B59" s="218" t="s">
        <v>19</v>
      </c>
      <c r="C59" s="258" t="s">
        <v>340</v>
      </c>
      <c r="D59" s="220" t="s">
        <v>27</v>
      </c>
      <c r="E59" s="221">
        <v>1</v>
      </c>
      <c r="F59" s="222"/>
      <c r="G59" s="222"/>
      <c r="H59" s="222"/>
      <c r="I59" s="222"/>
      <c r="J59" s="222"/>
      <c r="K59" s="222"/>
      <c r="L59" s="222"/>
      <c r="M59" s="222"/>
      <c r="N59" s="222"/>
      <c r="O59" s="222"/>
      <c r="P59" s="222"/>
    </row>
    <row r="60" spans="1:16" x14ac:dyDescent="0.2">
      <c r="A60" s="44"/>
      <c r="B60" s="38"/>
      <c r="C60" s="7"/>
      <c r="D60" s="15"/>
      <c r="E60" s="12"/>
      <c r="F60" s="222"/>
      <c r="G60" s="222"/>
      <c r="H60" s="222"/>
      <c r="I60" s="222"/>
      <c r="J60" s="222"/>
      <c r="K60" s="222"/>
      <c r="L60" s="222"/>
      <c r="M60" s="222"/>
      <c r="N60" s="222"/>
      <c r="O60" s="222"/>
      <c r="P60" s="222"/>
    </row>
    <row r="61" spans="1:16" x14ac:dyDescent="0.2">
      <c r="A61" s="217"/>
      <c r="B61" s="218"/>
      <c r="C61" s="224" t="s">
        <v>49</v>
      </c>
      <c r="D61" s="220"/>
      <c r="E61" s="221"/>
      <c r="F61" s="222"/>
      <c r="G61" s="222"/>
      <c r="H61" s="222"/>
      <c r="I61" s="222"/>
      <c r="J61" s="222"/>
      <c r="K61" s="222"/>
      <c r="L61" s="222"/>
      <c r="M61" s="222"/>
      <c r="N61" s="222"/>
      <c r="O61" s="222"/>
      <c r="P61" s="222"/>
    </row>
    <row r="62" spans="1:16" ht="25.5" x14ac:dyDescent="0.2">
      <c r="A62" s="217">
        <v>16</v>
      </c>
      <c r="B62" s="218" t="s">
        <v>19</v>
      </c>
      <c r="C62" s="225" t="s">
        <v>308</v>
      </c>
      <c r="D62" s="220" t="s">
        <v>27</v>
      </c>
      <c r="E62" s="221">
        <v>1</v>
      </c>
      <c r="F62" s="222"/>
      <c r="G62" s="222"/>
      <c r="H62" s="222"/>
      <c r="I62" s="222"/>
      <c r="J62" s="222"/>
      <c r="K62" s="222"/>
      <c r="L62" s="222"/>
      <c r="M62" s="222"/>
      <c r="N62" s="222"/>
      <c r="O62" s="222"/>
      <c r="P62" s="222"/>
    </row>
    <row r="63" spans="1:16" x14ac:dyDescent="0.2">
      <c r="A63" s="217"/>
      <c r="B63" s="218"/>
      <c r="C63" s="223"/>
      <c r="D63" s="220"/>
      <c r="E63" s="221"/>
      <c r="F63" s="222"/>
      <c r="G63" s="222"/>
      <c r="H63" s="222"/>
      <c r="I63" s="222"/>
      <c r="J63" s="222"/>
      <c r="K63" s="222"/>
      <c r="L63" s="222"/>
      <c r="M63" s="222"/>
      <c r="N63" s="222"/>
      <c r="O63" s="222"/>
      <c r="P63" s="222"/>
    </row>
    <row r="64" spans="1:16" x14ac:dyDescent="0.2">
      <c r="A64" s="226"/>
      <c r="B64" s="226"/>
      <c r="C64" s="227"/>
      <c r="D64" s="228"/>
      <c r="E64" s="228"/>
      <c r="F64" s="229"/>
      <c r="G64" s="229"/>
      <c r="H64" s="230"/>
      <c r="I64" s="229"/>
      <c r="J64" s="229"/>
      <c r="K64" s="229"/>
      <c r="L64" s="229"/>
      <c r="M64" s="229"/>
      <c r="N64" s="229"/>
      <c r="O64" s="229"/>
      <c r="P64" s="229"/>
    </row>
    <row r="65" spans="1:16" x14ac:dyDescent="0.2">
      <c r="A65" s="226"/>
      <c r="B65" s="226"/>
      <c r="C65" s="227"/>
      <c r="D65" s="228"/>
      <c r="E65" s="228"/>
      <c r="F65" s="229"/>
      <c r="G65" s="229"/>
      <c r="H65" s="230"/>
      <c r="I65" s="229"/>
      <c r="J65" s="229"/>
      <c r="K65" s="229"/>
      <c r="L65" s="229"/>
      <c r="M65" s="229"/>
      <c r="N65" s="229"/>
      <c r="O65" s="229"/>
      <c r="P65" s="229"/>
    </row>
    <row r="66" spans="1:16" x14ac:dyDescent="0.2">
      <c r="A66" s="396" t="s">
        <v>309</v>
      </c>
      <c r="B66" s="396"/>
      <c r="C66" s="396"/>
      <c r="D66" s="396"/>
      <c r="E66" s="396"/>
      <c r="F66" s="396"/>
      <c r="G66" s="396"/>
      <c r="H66" s="396"/>
      <c r="I66" s="396"/>
      <c r="J66" s="396"/>
      <c r="K66" s="231"/>
      <c r="L66" s="232">
        <f>SUM(L17:L65)</f>
        <v>0</v>
      </c>
      <c r="M66" s="232">
        <f>SUM(M16:M65)</f>
        <v>0</v>
      </c>
      <c r="N66" s="232">
        <f>SUM(N16:N65)</f>
        <v>0</v>
      </c>
      <c r="O66" s="232">
        <f>SUM(O16:O65)</f>
        <v>0</v>
      </c>
      <c r="P66" s="232">
        <f>M66+N66+O66</f>
        <v>0</v>
      </c>
    </row>
    <row r="67" spans="1:16" x14ac:dyDescent="0.2">
      <c r="A67" s="402" t="s">
        <v>53</v>
      </c>
      <c r="B67" s="402"/>
      <c r="C67" s="402"/>
      <c r="D67" s="402"/>
      <c r="E67" s="402"/>
      <c r="F67" s="402"/>
      <c r="G67" s="402"/>
      <c r="H67" s="402"/>
      <c r="I67" s="402"/>
      <c r="J67" s="402"/>
      <c r="K67" s="266">
        <v>0.12</v>
      </c>
      <c r="L67" s="234"/>
      <c r="M67" s="234">
        <f>ROUND(M66*K67,2)</f>
        <v>0</v>
      </c>
      <c r="N67" s="234">
        <f>ROUND(N66*K67,2)</f>
        <v>0</v>
      </c>
      <c r="O67" s="234">
        <f>ROUND(O66*K67,2)</f>
        <v>0</v>
      </c>
      <c r="P67" s="234">
        <f>ROUND(P66*K67,2)</f>
        <v>0</v>
      </c>
    </row>
    <row r="68" spans="1:16" x14ac:dyDescent="0.2">
      <c r="A68" s="403" t="s">
        <v>54</v>
      </c>
      <c r="B68" s="403"/>
      <c r="C68" s="403"/>
      <c r="D68" s="403"/>
      <c r="E68" s="403"/>
      <c r="F68" s="403"/>
      <c r="G68" s="403"/>
      <c r="H68" s="403"/>
      <c r="I68" s="403"/>
      <c r="J68" s="403"/>
      <c r="K68" s="267"/>
      <c r="L68" s="234"/>
      <c r="M68" s="234"/>
      <c r="N68" s="234"/>
      <c r="O68" s="234"/>
      <c r="P68" s="234">
        <f>ROUND(P67*9%,2)</f>
        <v>0</v>
      </c>
    </row>
    <row r="69" spans="1:16" x14ac:dyDescent="0.2">
      <c r="A69" s="402" t="s">
        <v>55</v>
      </c>
      <c r="B69" s="402"/>
      <c r="C69" s="402"/>
      <c r="D69" s="402"/>
      <c r="E69" s="402"/>
      <c r="F69" s="402"/>
      <c r="G69" s="402"/>
      <c r="H69" s="402"/>
      <c r="I69" s="402"/>
      <c r="J69" s="402"/>
      <c r="K69" s="266">
        <v>0.06</v>
      </c>
      <c r="L69" s="234"/>
      <c r="M69" s="234">
        <f>ROUND(M66*K69,2)</f>
        <v>0</v>
      </c>
      <c r="N69" s="234">
        <f>ROUND(N66*K69,2)</f>
        <v>0</v>
      </c>
      <c r="O69" s="234">
        <f>ROUND(O66*K69,2)</f>
        <v>0</v>
      </c>
      <c r="P69" s="234">
        <f>ROUND(P66*K69,2)</f>
        <v>0</v>
      </c>
    </row>
    <row r="70" spans="1:16" x14ac:dyDescent="0.2">
      <c r="A70" s="396" t="s">
        <v>56</v>
      </c>
      <c r="B70" s="396"/>
      <c r="C70" s="396"/>
      <c r="D70" s="396"/>
      <c r="E70" s="396"/>
      <c r="F70" s="396"/>
      <c r="G70" s="396"/>
      <c r="H70" s="396"/>
      <c r="I70" s="396"/>
      <c r="J70" s="396"/>
      <c r="K70" s="235"/>
      <c r="L70" s="232"/>
      <c r="M70" s="232">
        <f>M66+M67+M69</f>
        <v>0</v>
      </c>
      <c r="N70" s="232">
        <f>N66+N67+N69</f>
        <v>0</v>
      </c>
      <c r="O70" s="232">
        <f>O66+O67+O69</f>
        <v>0</v>
      </c>
      <c r="P70" s="232">
        <f>M70+N70+O70</f>
        <v>0</v>
      </c>
    </row>
    <row r="71" spans="1:16" x14ac:dyDescent="0.2">
      <c r="A71" s="402" t="s">
        <v>57</v>
      </c>
      <c r="B71" s="402"/>
      <c r="C71" s="402"/>
      <c r="D71" s="402"/>
      <c r="E71" s="402"/>
      <c r="F71" s="402"/>
      <c r="G71" s="402"/>
      <c r="H71" s="402"/>
      <c r="I71" s="402"/>
      <c r="J71" s="402"/>
      <c r="K71" s="233">
        <v>0.21</v>
      </c>
      <c r="L71" s="234"/>
      <c r="M71" s="234"/>
      <c r="N71" s="234"/>
      <c r="O71" s="234"/>
      <c r="P71" s="234">
        <f>ROUND(P70*K71,2)</f>
        <v>0</v>
      </c>
    </row>
    <row r="72" spans="1:16" x14ac:dyDescent="0.2">
      <c r="A72" s="396" t="s">
        <v>58</v>
      </c>
      <c r="B72" s="396"/>
      <c r="C72" s="396"/>
      <c r="D72" s="396"/>
      <c r="E72" s="396"/>
      <c r="F72" s="396"/>
      <c r="G72" s="396"/>
      <c r="H72" s="396"/>
      <c r="I72" s="396"/>
      <c r="J72" s="396"/>
      <c r="K72" s="235"/>
      <c r="L72" s="232"/>
      <c r="M72" s="232"/>
      <c r="N72" s="232"/>
      <c r="O72" s="232"/>
      <c r="P72" s="232">
        <f>P70+P71</f>
        <v>0</v>
      </c>
    </row>
    <row r="73" spans="1:16" x14ac:dyDescent="0.2">
      <c r="A73" s="236"/>
      <c r="B73" s="236"/>
      <c r="C73" s="236"/>
      <c r="D73" s="236"/>
      <c r="E73" s="236"/>
      <c r="F73" s="236"/>
      <c r="G73" s="236"/>
      <c r="H73" s="236"/>
      <c r="I73" s="236"/>
      <c r="J73" s="236"/>
      <c r="K73" s="237"/>
      <c r="L73" s="238"/>
      <c r="M73" s="238"/>
      <c r="N73" s="238"/>
      <c r="O73" s="238"/>
      <c r="P73" s="238"/>
    </row>
    <row r="74" spans="1:16" x14ac:dyDescent="0.2">
      <c r="A74" s="239"/>
      <c r="B74" s="240"/>
      <c r="C74" s="240"/>
      <c r="D74" s="241"/>
      <c r="E74" s="240"/>
      <c r="F74" s="241"/>
      <c r="G74" s="241"/>
      <c r="H74" s="241"/>
      <c r="I74" s="241"/>
      <c r="J74" s="241"/>
      <c r="K74" s="241"/>
      <c r="L74" s="241"/>
      <c r="M74" s="241"/>
      <c r="N74" s="240"/>
      <c r="O74" s="240"/>
      <c r="P74" s="240"/>
    </row>
    <row r="75" spans="1:16" x14ac:dyDescent="0.2">
      <c r="A75" s="240"/>
      <c r="B75" s="240"/>
      <c r="C75" s="240"/>
      <c r="D75" s="241"/>
      <c r="E75" s="240"/>
      <c r="F75" s="241"/>
      <c r="G75" s="241"/>
      <c r="H75" s="241"/>
      <c r="I75" s="241"/>
      <c r="J75" s="241"/>
      <c r="K75" s="241"/>
      <c r="L75" s="241"/>
      <c r="M75" s="241"/>
      <c r="N75" s="241"/>
      <c r="O75" s="241"/>
      <c r="P75" s="241"/>
    </row>
    <row r="76" spans="1:16" x14ac:dyDescent="0.2">
      <c r="A76" s="240"/>
      <c r="B76" s="240"/>
      <c r="C76" s="240"/>
      <c r="D76" s="241"/>
      <c r="E76" s="240"/>
      <c r="F76" s="241"/>
      <c r="G76" s="241"/>
      <c r="H76" s="241"/>
      <c r="I76" s="241"/>
      <c r="J76" s="241"/>
      <c r="K76" s="241"/>
      <c r="L76" s="241"/>
      <c r="M76" s="241"/>
      <c r="N76" s="241"/>
      <c r="O76" s="241"/>
      <c r="P76" s="241"/>
    </row>
    <row r="77" spans="1:16" x14ac:dyDescent="0.2">
      <c r="A77" s="240"/>
      <c r="B77" s="240"/>
      <c r="C77" s="240"/>
      <c r="D77" s="241"/>
      <c r="E77" s="240"/>
      <c r="F77" s="241"/>
      <c r="G77" s="241"/>
      <c r="H77" s="241"/>
      <c r="I77" s="241"/>
      <c r="J77" s="241"/>
      <c r="K77" s="241"/>
      <c r="L77" s="241"/>
      <c r="M77" s="241"/>
      <c r="N77" s="241"/>
      <c r="O77" s="241"/>
      <c r="P77" s="241"/>
    </row>
    <row r="78" spans="1:16" x14ac:dyDescent="0.2">
      <c r="A78" s="240"/>
      <c r="B78" s="240"/>
      <c r="C78" s="240"/>
      <c r="D78" s="241"/>
      <c r="E78" s="240"/>
      <c r="F78" s="241"/>
      <c r="G78" s="241"/>
      <c r="H78" s="241"/>
      <c r="I78" s="241"/>
      <c r="J78" s="241"/>
      <c r="K78" s="241"/>
      <c r="L78" s="241"/>
      <c r="M78" s="241"/>
      <c r="N78" s="241"/>
      <c r="O78" s="241"/>
      <c r="P78" s="241"/>
    </row>
    <row r="79" spans="1:16" x14ac:dyDescent="0.2">
      <c r="A79" s="240"/>
      <c r="B79" s="240"/>
      <c r="C79" s="240"/>
      <c r="D79" s="241"/>
      <c r="E79" s="240"/>
      <c r="F79" s="241"/>
      <c r="G79" s="241"/>
      <c r="H79" s="241"/>
      <c r="I79" s="241"/>
      <c r="J79" s="241"/>
      <c r="K79" s="241"/>
      <c r="L79" s="241"/>
      <c r="M79" s="241"/>
      <c r="N79" s="241"/>
      <c r="O79" s="241"/>
      <c r="P79" s="241"/>
    </row>
    <row r="80" spans="1:16" x14ac:dyDescent="0.2">
      <c r="A80" s="206" t="s">
        <v>60</v>
      </c>
      <c r="B80" s="404"/>
      <c r="C80" s="404"/>
      <c r="D80" s="241"/>
      <c r="E80" s="240"/>
      <c r="F80" s="241"/>
      <c r="G80" s="241"/>
      <c r="H80" s="206" t="s">
        <v>61</v>
      </c>
      <c r="I80" s="405"/>
      <c r="J80" s="405"/>
      <c r="K80" s="405"/>
      <c r="L80" s="405"/>
      <c r="M80" s="405"/>
      <c r="N80" s="405"/>
      <c r="O80" s="241"/>
      <c r="P80" s="241"/>
    </row>
    <row r="81" spans="1:16" x14ac:dyDescent="0.2">
      <c r="A81" s="240"/>
      <c r="B81" s="406" t="s">
        <v>62</v>
      </c>
      <c r="C81" s="406"/>
      <c r="D81" s="241"/>
      <c r="E81" s="240"/>
      <c r="F81" s="241"/>
      <c r="G81" s="241"/>
      <c r="H81" s="240"/>
      <c r="I81" s="406" t="s">
        <v>62</v>
      </c>
      <c r="J81" s="406"/>
      <c r="K81" s="406"/>
      <c r="L81" s="406"/>
      <c r="M81" s="406"/>
      <c r="N81" s="406"/>
      <c r="O81" s="241"/>
      <c r="P81" s="241"/>
    </row>
    <row r="82" spans="1:16" x14ac:dyDescent="0.2">
      <c r="A82" s="240"/>
      <c r="B82" s="240"/>
      <c r="C82" s="240"/>
      <c r="D82" s="241"/>
      <c r="E82" s="240"/>
      <c r="F82" s="241"/>
      <c r="G82" s="241"/>
      <c r="H82" s="241"/>
      <c r="I82" s="241"/>
      <c r="J82" s="241"/>
      <c r="K82" s="241"/>
      <c r="L82" s="241"/>
      <c r="M82" s="241"/>
      <c r="N82" s="241"/>
      <c r="O82" s="241"/>
      <c r="P82" s="241"/>
    </row>
    <row r="83" spans="1:16" x14ac:dyDescent="0.2">
      <c r="A83" s="240"/>
      <c r="B83" s="240"/>
      <c r="C83" s="240"/>
      <c r="D83" s="241"/>
      <c r="E83" s="240"/>
      <c r="F83" s="241"/>
      <c r="G83" s="241"/>
      <c r="H83" s="241"/>
      <c r="I83" s="241"/>
      <c r="J83" s="241"/>
      <c r="K83" s="241"/>
      <c r="L83" s="241"/>
      <c r="M83" s="241"/>
      <c r="N83" s="241"/>
      <c r="O83" s="241"/>
      <c r="P83" s="241"/>
    </row>
    <row r="84" spans="1:16" x14ac:dyDescent="0.2">
      <c r="A84" s="243"/>
      <c r="B84" s="243"/>
      <c r="C84" s="244"/>
      <c r="D84" s="245"/>
      <c r="E84" s="246"/>
      <c r="F84" s="243"/>
      <c r="G84" s="246"/>
      <c r="H84" s="247"/>
      <c r="I84" s="247"/>
      <c r="J84" s="247"/>
      <c r="K84" s="247"/>
      <c r="L84" s="247"/>
      <c r="M84" s="247"/>
      <c r="N84" s="247"/>
      <c r="O84" s="247"/>
      <c r="P84" s="247"/>
    </row>
  </sheetData>
  <mergeCells count="27">
    <mergeCell ref="A71:J71"/>
    <mergeCell ref="A72:J72"/>
    <mergeCell ref="B80:C80"/>
    <mergeCell ref="I80:N80"/>
    <mergeCell ref="B81:C81"/>
    <mergeCell ref="I81:N81"/>
    <mergeCell ref="A70:J70"/>
    <mergeCell ref="A9:F9"/>
    <mergeCell ref="M9:P9"/>
    <mergeCell ref="M11:P11"/>
    <mergeCell ref="A13:A14"/>
    <mergeCell ref="B13:B14"/>
    <mergeCell ref="C13:C14"/>
    <mergeCell ref="D13:D14"/>
    <mergeCell ref="E13:E14"/>
    <mergeCell ref="F13:K13"/>
    <mergeCell ref="L13:P13"/>
    <mergeCell ref="A66:J66"/>
    <mergeCell ref="A67:J67"/>
    <mergeCell ref="A68:J68"/>
    <mergeCell ref="A69:J69"/>
    <mergeCell ref="C7:P7"/>
    <mergeCell ref="A1:P1"/>
    <mergeCell ref="A3:P3"/>
    <mergeCell ref="A4:P4"/>
    <mergeCell ref="C5:P5"/>
    <mergeCell ref="C6:P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A1:D213"/>
  <sheetViews>
    <sheetView topLeftCell="A4" zoomScaleNormal="100" workbookViewId="0">
      <selection activeCell="B18" sqref="B18:D18"/>
    </sheetView>
  </sheetViews>
  <sheetFormatPr defaultColWidth="8.85546875" defaultRowHeight="15" x14ac:dyDescent="0.25"/>
  <cols>
    <col min="1" max="1" width="16" style="80" customWidth="1"/>
    <col min="2" max="2" width="47.7109375" style="80" customWidth="1"/>
    <col min="3" max="3" width="7.7109375" style="80" customWidth="1"/>
    <col min="4" max="4" width="20.7109375" style="80" customWidth="1"/>
    <col min="5" max="16384" width="8.85546875" style="82"/>
  </cols>
  <sheetData>
    <row r="1" spans="1:4" x14ac:dyDescent="0.25">
      <c r="D1" s="81" t="s">
        <v>97</v>
      </c>
    </row>
    <row r="2" spans="1:4" x14ac:dyDescent="0.25">
      <c r="D2" s="81"/>
    </row>
    <row r="3" spans="1:4" x14ac:dyDescent="0.25">
      <c r="D3" s="83" t="s">
        <v>98</v>
      </c>
    </row>
    <row r="4" spans="1:4" x14ac:dyDescent="0.25">
      <c r="D4" s="84" t="s">
        <v>99</v>
      </c>
    </row>
    <row r="5" spans="1:4" x14ac:dyDescent="0.25">
      <c r="D5" s="85"/>
    </row>
    <row r="7" spans="1:4" x14ac:dyDescent="0.25">
      <c r="D7" s="81" t="s">
        <v>100</v>
      </c>
    </row>
    <row r="8" spans="1:4" x14ac:dyDescent="0.25">
      <c r="D8" s="81"/>
    </row>
    <row r="9" spans="1:4" x14ac:dyDescent="0.25">
      <c r="D9" s="81" t="s">
        <v>157</v>
      </c>
    </row>
    <row r="10" spans="1:4" x14ac:dyDescent="0.25">
      <c r="D10" s="81"/>
    </row>
    <row r="12" spans="1:4" ht="20.25" x14ac:dyDescent="0.3">
      <c r="A12" s="346" t="s">
        <v>119</v>
      </c>
      <c r="B12" s="346"/>
      <c r="C12" s="346"/>
      <c r="D12" s="346"/>
    </row>
    <row r="14" spans="1:4" x14ac:dyDescent="0.25">
      <c r="A14" s="86"/>
      <c r="B14" s="86"/>
      <c r="C14" s="86"/>
      <c r="D14" s="86"/>
    </row>
    <row r="15" spans="1:4" x14ac:dyDescent="0.25">
      <c r="A15" s="86"/>
      <c r="B15" s="86"/>
      <c r="C15" s="86"/>
      <c r="D15" s="86"/>
    </row>
    <row r="16" spans="1:4" x14ac:dyDescent="0.25">
      <c r="A16" s="86"/>
      <c r="B16" s="86"/>
      <c r="C16" s="86"/>
      <c r="D16" s="86"/>
    </row>
    <row r="17" spans="1:4" x14ac:dyDescent="0.25">
      <c r="A17" s="86" t="s">
        <v>102</v>
      </c>
      <c r="B17" s="347" t="str">
        <f>KOPS!C12</f>
        <v>Remontdarbi Latvijas Universitātes vajadzībām</v>
      </c>
      <c r="C17" s="347"/>
      <c r="D17" s="347"/>
    </row>
    <row r="18" spans="1:4" x14ac:dyDescent="0.25">
      <c r="A18" s="86" t="s">
        <v>103</v>
      </c>
      <c r="B18" s="347" t="str">
        <f>KOPS!C14</f>
        <v>Aspazijas bulvāris 5, Visvalžu 4a, Rīga</v>
      </c>
      <c r="C18" s="347"/>
      <c r="D18" s="347"/>
    </row>
    <row r="19" spans="1:4" x14ac:dyDescent="0.25">
      <c r="A19" s="86"/>
      <c r="B19" s="86"/>
      <c r="C19" s="86"/>
      <c r="D19" s="86"/>
    </row>
    <row r="20" spans="1:4" x14ac:dyDescent="0.25">
      <c r="A20" s="86"/>
      <c r="B20" s="86"/>
      <c r="C20" s="86"/>
      <c r="D20" s="86"/>
    </row>
    <row r="21" spans="1:4" x14ac:dyDescent="0.25">
      <c r="A21" s="86"/>
      <c r="B21" s="86"/>
      <c r="C21" s="86"/>
      <c r="D21" s="112"/>
    </row>
    <row r="23" spans="1:4" ht="25.5" x14ac:dyDescent="0.25">
      <c r="A23" s="88" t="s">
        <v>104</v>
      </c>
      <c r="B23" s="88" t="s">
        <v>105</v>
      </c>
      <c r="C23" s="89"/>
      <c r="D23" s="89" t="s">
        <v>106</v>
      </c>
    </row>
    <row r="24" spans="1:4" ht="15.75" thickBot="1" x14ac:dyDescent="0.3">
      <c r="A24" s="90"/>
      <c r="B24" s="91"/>
      <c r="C24" s="91"/>
      <c r="D24" s="92"/>
    </row>
    <row r="25" spans="1:4" ht="16.5" thickTop="1" thickBot="1" x14ac:dyDescent="0.3">
      <c r="A25" s="93">
        <f>1</f>
        <v>1</v>
      </c>
      <c r="B25" s="94" t="str">
        <f>KOPS!C13</f>
        <v>Remontdarbi Latvijas Universitātes vajadzībām</v>
      </c>
      <c r="C25" s="95" t="s">
        <v>120</v>
      </c>
      <c r="D25" s="184">
        <f>KOPS!E55</f>
        <v>0</v>
      </c>
    </row>
    <row r="26" spans="1:4" ht="15.75" thickTop="1" x14ac:dyDescent="0.25">
      <c r="A26" s="97"/>
      <c r="B26" s="98"/>
      <c r="C26" s="98"/>
      <c r="D26" s="185"/>
    </row>
    <row r="27" spans="1:4" x14ac:dyDescent="0.25">
      <c r="A27" s="340" t="s">
        <v>52</v>
      </c>
      <c r="B27" s="341"/>
      <c r="C27" s="99"/>
      <c r="D27" s="186">
        <f>SUM(D25:D26)</f>
        <v>0</v>
      </c>
    </row>
    <row r="28" spans="1:4" x14ac:dyDescent="0.25">
      <c r="A28" s="86"/>
      <c r="B28" s="86"/>
      <c r="C28" s="86"/>
      <c r="D28" s="187"/>
    </row>
    <row r="29" spans="1:4" x14ac:dyDescent="0.25">
      <c r="A29" s="342" t="s">
        <v>57</v>
      </c>
      <c r="B29" s="343"/>
      <c r="C29" s="101">
        <v>0.21</v>
      </c>
      <c r="D29" s="184">
        <f>ROUND(D27*C29,2)</f>
        <v>0</v>
      </c>
    </row>
    <row r="30" spans="1:4" x14ac:dyDescent="0.25">
      <c r="A30" s="107"/>
      <c r="B30" s="107"/>
      <c r="C30" s="107"/>
      <c r="D30" s="106"/>
    </row>
    <row r="31" spans="1:4" x14ac:dyDescent="0.25">
      <c r="A31" s="86"/>
      <c r="B31" s="86"/>
      <c r="C31" s="86"/>
      <c r="D31" s="86"/>
    </row>
    <row r="32" spans="1:4" x14ac:dyDescent="0.25">
      <c r="A32" s="86" t="s">
        <v>115</v>
      </c>
      <c r="B32" s="108"/>
      <c r="C32" s="108"/>
    </row>
    <row r="33" spans="1:4" x14ac:dyDescent="0.25">
      <c r="A33" s="86"/>
      <c r="B33" s="109" t="s">
        <v>62</v>
      </c>
      <c r="C33" s="109"/>
      <c r="D33" s="86"/>
    </row>
    <row r="34" spans="1:4" x14ac:dyDescent="0.25">
      <c r="A34" s="86"/>
      <c r="B34" s="85"/>
      <c r="C34" s="85"/>
      <c r="D34" s="86"/>
    </row>
    <row r="35" spans="1:4" x14ac:dyDescent="0.25">
      <c r="A35" s="86" t="s">
        <v>116</v>
      </c>
      <c r="B35" s="108"/>
      <c r="C35" s="108"/>
      <c r="D35" s="86"/>
    </row>
    <row r="36" spans="1:4" x14ac:dyDescent="0.25">
      <c r="A36" s="86"/>
      <c r="B36" s="86"/>
      <c r="C36" s="86"/>
      <c r="D36" s="86"/>
    </row>
    <row r="37" spans="1:4" x14ac:dyDescent="0.25">
      <c r="A37" s="86"/>
      <c r="B37" s="86"/>
      <c r="C37" s="86"/>
      <c r="D37" s="86"/>
    </row>
    <row r="38" spans="1:4" x14ac:dyDescent="0.25">
      <c r="A38" s="86"/>
      <c r="B38" s="86"/>
      <c r="C38" s="86"/>
      <c r="D38" s="86"/>
    </row>
    <row r="39" spans="1:4" x14ac:dyDescent="0.25">
      <c r="A39" s="86"/>
      <c r="B39" s="86"/>
      <c r="C39" s="86"/>
      <c r="D39" s="86"/>
    </row>
    <row r="40" spans="1:4" x14ac:dyDescent="0.25">
      <c r="A40" s="86"/>
      <c r="B40" s="86"/>
      <c r="C40" s="86"/>
      <c r="D40" s="86"/>
    </row>
    <row r="41" spans="1:4" x14ac:dyDescent="0.25">
      <c r="A41" s="86"/>
      <c r="B41" s="86"/>
      <c r="C41" s="86"/>
      <c r="D41" s="86"/>
    </row>
    <row r="42" spans="1:4" x14ac:dyDescent="0.25">
      <c r="A42" s="86"/>
      <c r="B42" s="86"/>
      <c r="C42" s="86"/>
      <c r="D42" s="86"/>
    </row>
    <row r="43" spans="1:4" x14ac:dyDescent="0.25">
      <c r="A43" s="86"/>
      <c r="B43" s="86"/>
      <c r="C43" s="86"/>
      <c r="D43" s="86"/>
    </row>
    <row r="44" spans="1:4" x14ac:dyDescent="0.25">
      <c r="A44" s="86"/>
      <c r="B44" s="86"/>
      <c r="C44" s="86"/>
      <c r="D44" s="86"/>
    </row>
    <row r="45" spans="1:4" x14ac:dyDescent="0.25">
      <c r="A45" s="86"/>
      <c r="B45" s="86"/>
      <c r="C45" s="86"/>
      <c r="D45" s="86"/>
    </row>
    <row r="46" spans="1:4" x14ac:dyDescent="0.25">
      <c r="A46" s="86"/>
      <c r="B46" s="86"/>
      <c r="C46" s="86"/>
      <c r="D46" s="86"/>
    </row>
    <row r="47" spans="1:4" x14ac:dyDescent="0.25">
      <c r="A47" s="86"/>
      <c r="B47" s="86"/>
      <c r="C47" s="86"/>
      <c r="D47" s="86"/>
    </row>
    <row r="48" spans="1:4" x14ac:dyDescent="0.25">
      <c r="A48" s="86"/>
      <c r="B48" s="86"/>
      <c r="C48" s="86"/>
      <c r="D48" s="86"/>
    </row>
    <row r="49" spans="1:4" x14ac:dyDescent="0.25">
      <c r="A49" s="86"/>
      <c r="B49" s="86"/>
      <c r="C49" s="86"/>
      <c r="D49" s="86"/>
    </row>
    <row r="50" spans="1:4" x14ac:dyDescent="0.25">
      <c r="A50" s="86"/>
      <c r="B50" s="86"/>
      <c r="C50" s="86"/>
      <c r="D50" s="86"/>
    </row>
    <row r="51" spans="1:4" x14ac:dyDescent="0.25">
      <c r="A51" s="86"/>
      <c r="B51" s="86"/>
      <c r="C51" s="86"/>
      <c r="D51" s="86"/>
    </row>
    <row r="52" spans="1:4" x14ac:dyDescent="0.25">
      <c r="A52" s="86"/>
      <c r="B52" s="86"/>
      <c r="C52" s="86"/>
      <c r="D52" s="86"/>
    </row>
    <row r="53" spans="1:4" x14ac:dyDescent="0.25">
      <c r="A53" s="86"/>
      <c r="B53" s="86"/>
      <c r="C53" s="86"/>
      <c r="D53" s="86"/>
    </row>
    <row r="54" spans="1:4" x14ac:dyDescent="0.25">
      <c r="A54" s="86"/>
      <c r="B54" s="86"/>
      <c r="C54" s="86"/>
      <c r="D54" s="86"/>
    </row>
    <row r="55" spans="1:4" x14ac:dyDescent="0.25">
      <c r="A55" s="86"/>
      <c r="B55" s="86"/>
      <c r="C55" s="86"/>
      <c r="D55" s="86"/>
    </row>
    <row r="56" spans="1:4" x14ac:dyDescent="0.25">
      <c r="A56" s="86"/>
      <c r="B56" s="86"/>
      <c r="C56" s="86"/>
      <c r="D56" s="86"/>
    </row>
    <row r="57" spans="1:4" x14ac:dyDescent="0.25">
      <c r="A57" s="86"/>
      <c r="B57" s="86"/>
      <c r="C57" s="86"/>
      <c r="D57" s="86"/>
    </row>
    <row r="58" spans="1:4" x14ac:dyDescent="0.25">
      <c r="A58" s="86"/>
      <c r="B58" s="86"/>
      <c r="C58" s="86"/>
      <c r="D58" s="86"/>
    </row>
    <row r="59" spans="1:4" x14ac:dyDescent="0.25">
      <c r="A59" s="86"/>
      <c r="B59" s="86"/>
      <c r="C59" s="86"/>
      <c r="D59" s="86"/>
    </row>
    <row r="60" spans="1:4" x14ac:dyDescent="0.25">
      <c r="A60" s="86"/>
      <c r="B60" s="86"/>
      <c r="C60" s="86"/>
      <c r="D60" s="86"/>
    </row>
    <row r="61" spans="1:4" x14ac:dyDescent="0.25">
      <c r="A61" s="86"/>
      <c r="B61" s="86"/>
      <c r="C61" s="86"/>
      <c r="D61" s="86"/>
    </row>
    <row r="62" spans="1:4" x14ac:dyDescent="0.25">
      <c r="A62" s="86"/>
      <c r="B62" s="86"/>
      <c r="C62" s="86"/>
      <c r="D62" s="86"/>
    </row>
    <row r="63" spans="1:4" x14ac:dyDescent="0.25">
      <c r="A63" s="86"/>
      <c r="B63" s="86"/>
      <c r="C63" s="86"/>
      <c r="D63" s="86"/>
    </row>
    <row r="64" spans="1:4" x14ac:dyDescent="0.25">
      <c r="A64" s="86"/>
      <c r="B64" s="86"/>
      <c r="C64" s="86"/>
      <c r="D64" s="86"/>
    </row>
    <row r="65" spans="1:4" x14ac:dyDescent="0.25">
      <c r="A65" s="86"/>
      <c r="B65" s="86"/>
      <c r="C65" s="86"/>
      <c r="D65" s="86"/>
    </row>
    <row r="66" spans="1:4" x14ac:dyDescent="0.25">
      <c r="A66" s="86"/>
      <c r="B66" s="86"/>
      <c r="C66" s="86"/>
      <c r="D66" s="86"/>
    </row>
    <row r="67" spans="1:4" x14ac:dyDescent="0.25">
      <c r="A67" s="86"/>
      <c r="B67" s="86"/>
      <c r="C67" s="86"/>
      <c r="D67" s="86"/>
    </row>
    <row r="68" spans="1:4" x14ac:dyDescent="0.25">
      <c r="A68" s="86"/>
      <c r="B68" s="86"/>
      <c r="C68" s="86"/>
      <c r="D68" s="86"/>
    </row>
    <row r="69" spans="1:4" x14ac:dyDescent="0.25">
      <c r="A69" s="86"/>
      <c r="B69" s="86"/>
      <c r="C69" s="86"/>
      <c r="D69" s="86"/>
    </row>
    <row r="70" spans="1:4" x14ac:dyDescent="0.25">
      <c r="A70" s="86"/>
      <c r="B70" s="86"/>
      <c r="C70" s="86"/>
      <c r="D70" s="86"/>
    </row>
    <row r="71" spans="1:4" x14ac:dyDescent="0.25">
      <c r="A71" s="86"/>
      <c r="B71" s="86"/>
      <c r="C71" s="86"/>
      <c r="D71" s="86"/>
    </row>
    <row r="72" spans="1:4" x14ac:dyDescent="0.25">
      <c r="A72" s="86"/>
      <c r="B72" s="86"/>
      <c r="C72" s="86"/>
      <c r="D72" s="86"/>
    </row>
    <row r="73" spans="1:4" x14ac:dyDescent="0.25">
      <c r="A73" s="86"/>
      <c r="B73" s="86"/>
      <c r="C73" s="86"/>
      <c r="D73" s="86"/>
    </row>
    <row r="74" spans="1:4" x14ac:dyDescent="0.25">
      <c r="A74" s="86"/>
      <c r="B74" s="86"/>
      <c r="C74" s="86"/>
      <c r="D74" s="86"/>
    </row>
    <row r="75" spans="1:4" x14ac:dyDescent="0.25">
      <c r="A75" s="86"/>
      <c r="B75" s="86"/>
      <c r="C75" s="86"/>
      <c r="D75" s="86"/>
    </row>
    <row r="76" spans="1:4" x14ac:dyDescent="0.25">
      <c r="A76" s="86"/>
      <c r="B76" s="86"/>
      <c r="C76" s="86"/>
      <c r="D76" s="86"/>
    </row>
    <row r="77" spans="1:4" x14ac:dyDescent="0.25">
      <c r="A77" s="86"/>
      <c r="B77" s="86"/>
      <c r="C77" s="86"/>
      <c r="D77" s="86"/>
    </row>
    <row r="78" spans="1:4" x14ac:dyDescent="0.25">
      <c r="A78" s="86"/>
      <c r="B78" s="86"/>
      <c r="C78" s="86"/>
      <c r="D78" s="86"/>
    </row>
    <row r="79" spans="1:4" x14ac:dyDescent="0.25">
      <c r="A79" s="86"/>
      <c r="B79" s="86"/>
      <c r="C79" s="86"/>
      <c r="D79" s="86"/>
    </row>
    <row r="80" spans="1:4" x14ac:dyDescent="0.25">
      <c r="A80" s="86"/>
      <c r="B80" s="86"/>
      <c r="C80" s="86"/>
      <c r="D80" s="86"/>
    </row>
    <row r="81" spans="1:4" x14ac:dyDescent="0.25">
      <c r="A81" s="86"/>
      <c r="B81" s="86"/>
      <c r="C81" s="86"/>
      <c r="D81" s="86"/>
    </row>
    <row r="82" spans="1:4" x14ac:dyDescent="0.25">
      <c r="A82" s="86"/>
      <c r="B82" s="86"/>
      <c r="C82" s="86"/>
      <c r="D82" s="86"/>
    </row>
    <row r="83" spans="1:4" x14ac:dyDescent="0.25">
      <c r="A83" s="86"/>
      <c r="B83" s="86"/>
      <c r="C83" s="86"/>
      <c r="D83" s="86"/>
    </row>
    <row r="84" spans="1:4" x14ac:dyDescent="0.25">
      <c r="A84" s="86"/>
      <c r="B84" s="86"/>
      <c r="C84" s="86"/>
      <c r="D84" s="86"/>
    </row>
    <row r="85" spans="1:4" x14ac:dyDescent="0.25">
      <c r="A85" s="86"/>
      <c r="B85" s="86"/>
      <c r="C85" s="86"/>
      <c r="D85" s="86"/>
    </row>
    <row r="86" spans="1:4" x14ac:dyDescent="0.25">
      <c r="A86" s="86"/>
      <c r="B86" s="86"/>
      <c r="C86" s="86"/>
      <c r="D86" s="86"/>
    </row>
    <row r="87" spans="1:4" x14ac:dyDescent="0.25">
      <c r="A87" s="86"/>
      <c r="B87" s="86"/>
      <c r="C87" s="86"/>
      <c r="D87" s="86"/>
    </row>
    <row r="88" spans="1:4" x14ac:dyDescent="0.25">
      <c r="A88" s="86"/>
      <c r="B88" s="86"/>
      <c r="C88" s="86"/>
      <c r="D88" s="86"/>
    </row>
    <row r="89" spans="1:4" x14ac:dyDescent="0.25">
      <c r="A89" s="86"/>
      <c r="B89" s="86"/>
      <c r="C89" s="86"/>
      <c r="D89" s="86"/>
    </row>
    <row r="90" spans="1:4" x14ac:dyDescent="0.25">
      <c r="A90" s="86"/>
      <c r="B90" s="86"/>
      <c r="C90" s="86"/>
      <c r="D90" s="86"/>
    </row>
    <row r="91" spans="1:4" x14ac:dyDescent="0.25">
      <c r="A91" s="86"/>
      <c r="B91" s="86"/>
      <c r="C91" s="86"/>
      <c r="D91" s="86"/>
    </row>
    <row r="92" spans="1:4" x14ac:dyDescent="0.25">
      <c r="A92" s="86"/>
      <c r="B92" s="86"/>
      <c r="C92" s="86"/>
      <c r="D92" s="86"/>
    </row>
    <row r="93" spans="1:4" x14ac:dyDescent="0.25">
      <c r="A93" s="86"/>
      <c r="B93" s="86"/>
      <c r="C93" s="86"/>
      <c r="D93" s="86"/>
    </row>
    <row r="94" spans="1:4" x14ac:dyDescent="0.25">
      <c r="A94" s="86"/>
      <c r="B94" s="86"/>
      <c r="C94" s="86"/>
      <c r="D94" s="86"/>
    </row>
    <row r="95" spans="1:4" x14ac:dyDescent="0.25">
      <c r="A95" s="86"/>
      <c r="B95" s="86"/>
      <c r="C95" s="86"/>
      <c r="D95" s="86"/>
    </row>
    <row r="96" spans="1:4" x14ac:dyDescent="0.25">
      <c r="A96" s="86"/>
      <c r="B96" s="86"/>
      <c r="C96" s="86"/>
      <c r="D96" s="86"/>
    </row>
    <row r="97" spans="1:4" x14ac:dyDescent="0.25">
      <c r="A97" s="86"/>
      <c r="B97" s="86"/>
      <c r="C97" s="86"/>
      <c r="D97" s="86"/>
    </row>
    <row r="98" spans="1:4" x14ac:dyDescent="0.25">
      <c r="A98" s="86"/>
      <c r="B98" s="86"/>
      <c r="C98" s="86"/>
      <c r="D98" s="86"/>
    </row>
    <row r="99" spans="1:4" x14ac:dyDescent="0.25">
      <c r="A99" s="86"/>
      <c r="B99" s="86"/>
      <c r="C99" s="86"/>
      <c r="D99" s="86"/>
    </row>
    <row r="100" spans="1:4" x14ac:dyDescent="0.25">
      <c r="A100" s="86"/>
      <c r="B100" s="86"/>
      <c r="C100" s="86"/>
      <c r="D100" s="86"/>
    </row>
    <row r="101" spans="1:4" x14ac:dyDescent="0.25">
      <c r="A101" s="86"/>
      <c r="B101" s="86"/>
      <c r="C101" s="86"/>
      <c r="D101" s="86"/>
    </row>
    <row r="102" spans="1:4" x14ac:dyDescent="0.25">
      <c r="A102" s="86"/>
      <c r="B102" s="86"/>
      <c r="C102" s="86"/>
      <c r="D102" s="86"/>
    </row>
    <row r="103" spans="1:4" x14ac:dyDescent="0.25">
      <c r="A103" s="86"/>
      <c r="B103" s="86"/>
      <c r="C103" s="86"/>
      <c r="D103" s="86"/>
    </row>
    <row r="104" spans="1:4" x14ac:dyDescent="0.25">
      <c r="A104" s="86"/>
      <c r="B104" s="86"/>
      <c r="C104" s="86"/>
      <c r="D104" s="86"/>
    </row>
    <row r="105" spans="1:4" x14ac:dyDescent="0.25">
      <c r="A105" s="86"/>
      <c r="B105" s="86"/>
      <c r="C105" s="86"/>
      <c r="D105" s="86"/>
    </row>
    <row r="106" spans="1:4" x14ac:dyDescent="0.25">
      <c r="A106" s="86"/>
      <c r="B106" s="86"/>
      <c r="C106" s="86"/>
      <c r="D106" s="86"/>
    </row>
    <row r="107" spans="1:4" x14ac:dyDescent="0.25">
      <c r="A107" s="86"/>
      <c r="B107" s="86"/>
      <c r="C107" s="86"/>
      <c r="D107" s="86"/>
    </row>
    <row r="108" spans="1:4" x14ac:dyDescent="0.25">
      <c r="A108" s="86"/>
      <c r="B108" s="86"/>
      <c r="C108" s="86"/>
      <c r="D108" s="86"/>
    </row>
    <row r="109" spans="1:4" x14ac:dyDescent="0.25">
      <c r="A109" s="86"/>
      <c r="B109" s="86"/>
      <c r="C109" s="86"/>
      <c r="D109" s="86"/>
    </row>
    <row r="110" spans="1:4" x14ac:dyDescent="0.25">
      <c r="A110" s="86"/>
      <c r="B110" s="86"/>
      <c r="C110" s="86"/>
      <c r="D110" s="86"/>
    </row>
    <row r="111" spans="1:4" x14ac:dyDescent="0.25">
      <c r="A111" s="86"/>
      <c r="B111" s="86"/>
      <c r="C111" s="86"/>
      <c r="D111" s="86"/>
    </row>
    <row r="112" spans="1:4" x14ac:dyDescent="0.25">
      <c r="A112" s="86"/>
      <c r="B112" s="86"/>
      <c r="C112" s="86"/>
      <c r="D112" s="86"/>
    </row>
    <row r="113" spans="1:4" x14ac:dyDescent="0.25">
      <c r="A113" s="86"/>
      <c r="B113" s="86"/>
      <c r="C113" s="86"/>
      <c r="D113" s="86"/>
    </row>
    <row r="114" spans="1:4" x14ac:dyDescent="0.25">
      <c r="A114" s="86"/>
      <c r="B114" s="86"/>
      <c r="C114" s="86"/>
      <c r="D114" s="86"/>
    </row>
    <row r="115" spans="1:4" x14ac:dyDescent="0.25">
      <c r="A115" s="86"/>
      <c r="B115" s="86"/>
      <c r="C115" s="86"/>
      <c r="D115" s="86"/>
    </row>
    <row r="116" spans="1:4" x14ac:dyDescent="0.25">
      <c r="A116" s="86"/>
      <c r="B116" s="86"/>
      <c r="C116" s="86"/>
      <c r="D116" s="86"/>
    </row>
    <row r="117" spans="1:4" x14ac:dyDescent="0.25">
      <c r="A117" s="86"/>
      <c r="B117" s="86"/>
      <c r="C117" s="86"/>
      <c r="D117" s="86"/>
    </row>
    <row r="118" spans="1:4" x14ac:dyDescent="0.25">
      <c r="A118" s="86"/>
      <c r="B118" s="86"/>
      <c r="C118" s="86"/>
      <c r="D118" s="86"/>
    </row>
    <row r="119" spans="1:4" x14ac:dyDescent="0.25">
      <c r="A119" s="86"/>
      <c r="B119" s="86"/>
      <c r="C119" s="86"/>
      <c r="D119" s="86"/>
    </row>
    <row r="120" spans="1:4" x14ac:dyDescent="0.25">
      <c r="A120" s="86"/>
      <c r="B120" s="86"/>
      <c r="C120" s="86"/>
      <c r="D120" s="86"/>
    </row>
    <row r="121" spans="1:4" x14ac:dyDescent="0.25">
      <c r="A121" s="86"/>
      <c r="B121" s="86"/>
      <c r="C121" s="86"/>
      <c r="D121" s="86"/>
    </row>
    <row r="122" spans="1:4" x14ac:dyDescent="0.25">
      <c r="A122" s="86"/>
      <c r="B122" s="86"/>
      <c r="C122" s="86"/>
      <c r="D122" s="86"/>
    </row>
    <row r="123" spans="1:4" x14ac:dyDescent="0.25">
      <c r="A123" s="86"/>
      <c r="B123" s="86"/>
      <c r="C123" s="86"/>
      <c r="D123" s="86"/>
    </row>
    <row r="124" spans="1:4" x14ac:dyDescent="0.25">
      <c r="A124" s="86"/>
      <c r="B124" s="86"/>
      <c r="C124" s="86"/>
      <c r="D124" s="86"/>
    </row>
    <row r="125" spans="1:4" x14ac:dyDescent="0.25">
      <c r="A125" s="86"/>
      <c r="B125" s="86"/>
      <c r="C125" s="86"/>
      <c r="D125" s="86"/>
    </row>
    <row r="126" spans="1:4" x14ac:dyDescent="0.25">
      <c r="A126" s="86"/>
      <c r="B126" s="86"/>
      <c r="C126" s="86"/>
      <c r="D126" s="86"/>
    </row>
    <row r="127" spans="1:4" x14ac:dyDescent="0.25">
      <c r="A127" s="86"/>
      <c r="B127" s="86"/>
      <c r="C127" s="86"/>
      <c r="D127" s="86"/>
    </row>
    <row r="128" spans="1:4" x14ac:dyDescent="0.25">
      <c r="A128" s="86"/>
      <c r="B128" s="86"/>
      <c r="C128" s="86"/>
      <c r="D128" s="86"/>
    </row>
    <row r="129" spans="1:4" x14ac:dyDescent="0.25">
      <c r="A129" s="86"/>
      <c r="B129" s="86"/>
      <c r="C129" s="86"/>
      <c r="D129" s="86"/>
    </row>
    <row r="130" spans="1:4" x14ac:dyDescent="0.25">
      <c r="A130" s="86"/>
      <c r="B130" s="86"/>
      <c r="C130" s="86"/>
      <c r="D130" s="86"/>
    </row>
    <row r="131" spans="1:4" x14ac:dyDescent="0.25">
      <c r="A131" s="86"/>
      <c r="B131" s="86"/>
      <c r="C131" s="86"/>
      <c r="D131" s="86"/>
    </row>
    <row r="132" spans="1:4" x14ac:dyDescent="0.25">
      <c r="A132" s="86"/>
      <c r="B132" s="86"/>
      <c r="C132" s="86"/>
      <c r="D132" s="86"/>
    </row>
    <row r="133" spans="1:4" x14ac:dyDescent="0.25">
      <c r="A133" s="86"/>
      <c r="B133" s="86"/>
      <c r="C133" s="86"/>
      <c r="D133" s="86"/>
    </row>
    <row r="134" spans="1:4" x14ac:dyDescent="0.25">
      <c r="A134" s="86"/>
      <c r="B134" s="86"/>
      <c r="C134" s="86"/>
      <c r="D134" s="86"/>
    </row>
    <row r="135" spans="1:4" x14ac:dyDescent="0.25">
      <c r="A135" s="86"/>
      <c r="B135" s="86"/>
      <c r="C135" s="86"/>
      <c r="D135" s="86"/>
    </row>
    <row r="136" spans="1:4" x14ac:dyDescent="0.25">
      <c r="A136" s="86"/>
      <c r="B136" s="86"/>
      <c r="C136" s="86"/>
      <c r="D136" s="86"/>
    </row>
    <row r="137" spans="1:4" x14ac:dyDescent="0.25">
      <c r="A137" s="86"/>
      <c r="B137" s="86"/>
      <c r="C137" s="86"/>
      <c r="D137" s="86"/>
    </row>
    <row r="138" spans="1:4" x14ac:dyDescent="0.25">
      <c r="A138" s="86"/>
      <c r="B138" s="86"/>
      <c r="C138" s="86"/>
      <c r="D138" s="86"/>
    </row>
    <row r="139" spans="1:4" x14ac:dyDescent="0.25">
      <c r="A139" s="86"/>
      <c r="B139" s="86"/>
      <c r="C139" s="86"/>
      <c r="D139" s="86"/>
    </row>
    <row r="140" spans="1:4" x14ac:dyDescent="0.25">
      <c r="A140" s="86"/>
      <c r="B140" s="86"/>
      <c r="C140" s="86"/>
      <c r="D140" s="86"/>
    </row>
    <row r="141" spans="1:4" x14ac:dyDescent="0.25">
      <c r="A141" s="86"/>
      <c r="B141" s="86"/>
      <c r="C141" s="86"/>
      <c r="D141" s="86"/>
    </row>
    <row r="142" spans="1:4" x14ac:dyDescent="0.25">
      <c r="A142" s="86"/>
      <c r="B142" s="86"/>
      <c r="C142" s="86"/>
      <c r="D142" s="86"/>
    </row>
    <row r="143" spans="1:4" x14ac:dyDescent="0.25">
      <c r="A143" s="86"/>
      <c r="B143" s="86"/>
      <c r="C143" s="86"/>
      <c r="D143" s="86"/>
    </row>
    <row r="144" spans="1:4" x14ac:dyDescent="0.25">
      <c r="A144" s="86"/>
      <c r="B144" s="86"/>
      <c r="C144" s="86"/>
      <c r="D144" s="86"/>
    </row>
    <row r="145" spans="1:4" x14ac:dyDescent="0.25">
      <c r="A145" s="86"/>
      <c r="B145" s="86"/>
      <c r="C145" s="86"/>
      <c r="D145" s="86"/>
    </row>
    <row r="146" spans="1:4" x14ac:dyDescent="0.25">
      <c r="A146" s="86"/>
      <c r="B146" s="86"/>
      <c r="C146" s="86"/>
      <c r="D146" s="86"/>
    </row>
    <row r="147" spans="1:4" x14ac:dyDescent="0.25">
      <c r="A147" s="86"/>
      <c r="B147" s="86"/>
      <c r="C147" s="86"/>
      <c r="D147" s="86"/>
    </row>
    <row r="148" spans="1:4" x14ac:dyDescent="0.25">
      <c r="A148" s="86"/>
      <c r="B148" s="86"/>
      <c r="C148" s="86"/>
      <c r="D148" s="86"/>
    </row>
    <row r="149" spans="1:4" x14ac:dyDescent="0.25">
      <c r="A149" s="86"/>
      <c r="B149" s="86"/>
      <c r="C149" s="86"/>
      <c r="D149" s="86"/>
    </row>
    <row r="150" spans="1:4" x14ac:dyDescent="0.25">
      <c r="A150" s="86"/>
      <c r="B150" s="86"/>
      <c r="C150" s="86"/>
      <c r="D150" s="86"/>
    </row>
    <row r="151" spans="1:4" x14ac:dyDescent="0.25">
      <c r="A151" s="86"/>
      <c r="B151" s="86"/>
      <c r="C151" s="86"/>
      <c r="D151" s="86"/>
    </row>
    <row r="152" spans="1:4" x14ac:dyDescent="0.25">
      <c r="A152" s="86"/>
      <c r="B152" s="86"/>
      <c r="C152" s="86"/>
      <c r="D152" s="86"/>
    </row>
    <row r="153" spans="1:4" x14ac:dyDescent="0.25">
      <c r="A153" s="86"/>
      <c r="B153" s="86"/>
      <c r="C153" s="86"/>
      <c r="D153" s="86"/>
    </row>
    <row r="154" spans="1:4" x14ac:dyDescent="0.25">
      <c r="A154" s="86"/>
      <c r="B154" s="86"/>
      <c r="C154" s="86"/>
      <c r="D154" s="86"/>
    </row>
    <row r="155" spans="1:4" x14ac:dyDescent="0.25">
      <c r="A155" s="86"/>
      <c r="B155" s="86"/>
      <c r="C155" s="86"/>
      <c r="D155" s="86"/>
    </row>
    <row r="156" spans="1:4" x14ac:dyDescent="0.25">
      <c r="A156" s="86"/>
      <c r="B156" s="86"/>
      <c r="C156" s="86"/>
      <c r="D156" s="86"/>
    </row>
    <row r="157" spans="1:4" x14ac:dyDescent="0.25">
      <c r="A157" s="86"/>
      <c r="B157" s="86"/>
      <c r="C157" s="86"/>
      <c r="D157" s="86"/>
    </row>
    <row r="158" spans="1:4" x14ac:dyDescent="0.25">
      <c r="A158" s="86"/>
      <c r="B158" s="86"/>
      <c r="C158" s="86"/>
      <c r="D158" s="86"/>
    </row>
    <row r="159" spans="1:4" x14ac:dyDescent="0.25">
      <c r="A159" s="86"/>
      <c r="B159" s="86"/>
      <c r="C159" s="86"/>
      <c r="D159" s="86"/>
    </row>
    <row r="160" spans="1:4" x14ac:dyDescent="0.25">
      <c r="A160" s="86"/>
      <c r="B160" s="86"/>
      <c r="C160" s="86"/>
      <c r="D160" s="86"/>
    </row>
    <row r="161" spans="1:4" x14ac:dyDescent="0.25">
      <c r="A161" s="86"/>
      <c r="B161" s="86"/>
      <c r="C161" s="86"/>
      <c r="D161" s="86"/>
    </row>
    <row r="162" spans="1:4" x14ac:dyDescent="0.25">
      <c r="A162" s="86"/>
      <c r="B162" s="86"/>
      <c r="C162" s="86"/>
      <c r="D162" s="86"/>
    </row>
    <row r="163" spans="1:4" x14ac:dyDescent="0.25">
      <c r="A163" s="86"/>
      <c r="B163" s="86"/>
      <c r="C163" s="86"/>
      <c r="D163" s="86"/>
    </row>
    <row r="164" spans="1:4" x14ac:dyDescent="0.25">
      <c r="A164" s="86"/>
      <c r="B164" s="86"/>
      <c r="C164" s="86"/>
      <c r="D164" s="86"/>
    </row>
    <row r="165" spans="1:4" x14ac:dyDescent="0.25">
      <c r="A165" s="86"/>
      <c r="B165" s="86"/>
      <c r="C165" s="86"/>
      <c r="D165" s="86"/>
    </row>
    <row r="166" spans="1:4" x14ac:dyDescent="0.25">
      <c r="A166" s="86"/>
      <c r="B166" s="86"/>
      <c r="C166" s="86"/>
      <c r="D166" s="86"/>
    </row>
    <row r="167" spans="1:4" x14ac:dyDescent="0.25">
      <c r="A167" s="86"/>
      <c r="B167" s="86"/>
      <c r="C167" s="86"/>
      <c r="D167" s="86"/>
    </row>
    <row r="168" spans="1:4" x14ac:dyDescent="0.25">
      <c r="A168" s="86"/>
      <c r="B168" s="86"/>
      <c r="C168" s="86"/>
      <c r="D168" s="86"/>
    </row>
    <row r="169" spans="1:4" x14ac:dyDescent="0.25">
      <c r="A169" s="86"/>
      <c r="B169" s="86"/>
      <c r="C169" s="86"/>
      <c r="D169" s="86"/>
    </row>
    <row r="170" spans="1:4" x14ac:dyDescent="0.25">
      <c r="A170" s="86"/>
      <c r="B170" s="86"/>
      <c r="C170" s="86"/>
      <c r="D170" s="86"/>
    </row>
    <row r="171" spans="1:4" x14ac:dyDescent="0.25">
      <c r="A171" s="86"/>
      <c r="B171" s="86"/>
      <c r="C171" s="86"/>
      <c r="D171" s="86"/>
    </row>
    <row r="172" spans="1:4" x14ac:dyDescent="0.25">
      <c r="A172" s="86"/>
      <c r="B172" s="86"/>
      <c r="C172" s="86"/>
      <c r="D172" s="86"/>
    </row>
    <row r="173" spans="1:4" x14ac:dyDescent="0.25">
      <c r="A173" s="86"/>
      <c r="B173" s="86"/>
      <c r="C173" s="86"/>
      <c r="D173" s="86"/>
    </row>
    <row r="174" spans="1:4" x14ac:dyDescent="0.25">
      <c r="A174" s="86"/>
      <c r="B174" s="86"/>
      <c r="C174" s="86"/>
      <c r="D174" s="86"/>
    </row>
    <row r="175" spans="1:4" x14ac:dyDescent="0.25">
      <c r="A175" s="86"/>
      <c r="B175" s="86"/>
      <c r="C175" s="86"/>
      <c r="D175" s="86"/>
    </row>
    <row r="176" spans="1:4" x14ac:dyDescent="0.25">
      <c r="A176" s="86"/>
      <c r="B176" s="86"/>
      <c r="C176" s="86"/>
      <c r="D176" s="86"/>
    </row>
    <row r="177" spans="1:4" x14ac:dyDescent="0.25">
      <c r="A177" s="86"/>
      <c r="B177" s="86"/>
      <c r="C177" s="86"/>
      <c r="D177" s="86"/>
    </row>
    <row r="178" spans="1:4" x14ac:dyDescent="0.25">
      <c r="A178" s="86"/>
      <c r="B178" s="86"/>
      <c r="C178" s="86"/>
      <c r="D178" s="86"/>
    </row>
    <row r="179" spans="1:4" x14ac:dyDescent="0.25">
      <c r="A179" s="86"/>
      <c r="B179" s="86"/>
      <c r="C179" s="86"/>
      <c r="D179" s="86"/>
    </row>
    <row r="180" spans="1:4" x14ac:dyDescent="0.25">
      <c r="A180" s="86"/>
      <c r="B180" s="86"/>
      <c r="C180" s="86"/>
      <c r="D180" s="86"/>
    </row>
    <row r="181" spans="1:4" x14ac:dyDescent="0.25">
      <c r="A181" s="86"/>
      <c r="B181" s="86"/>
      <c r="C181" s="86"/>
      <c r="D181" s="86"/>
    </row>
    <row r="182" spans="1:4" x14ac:dyDescent="0.25">
      <c r="A182" s="86"/>
      <c r="B182" s="86"/>
      <c r="C182" s="86"/>
      <c r="D182" s="86"/>
    </row>
    <row r="183" spans="1:4" x14ac:dyDescent="0.25">
      <c r="A183" s="86"/>
      <c r="B183" s="86"/>
      <c r="C183" s="86"/>
      <c r="D183" s="86"/>
    </row>
    <row r="184" spans="1:4" x14ac:dyDescent="0.25">
      <c r="A184" s="86"/>
      <c r="B184" s="86"/>
      <c r="C184" s="86"/>
      <c r="D184" s="86"/>
    </row>
    <row r="185" spans="1:4" x14ac:dyDescent="0.25">
      <c r="A185" s="86"/>
      <c r="B185" s="86"/>
      <c r="C185" s="86"/>
      <c r="D185" s="86"/>
    </row>
    <row r="186" spans="1:4" x14ac:dyDescent="0.25">
      <c r="A186" s="86"/>
      <c r="B186" s="86"/>
      <c r="C186" s="86"/>
      <c r="D186" s="86"/>
    </row>
    <row r="187" spans="1:4" x14ac:dyDescent="0.25">
      <c r="A187" s="86"/>
      <c r="B187" s="86"/>
      <c r="C187" s="86"/>
      <c r="D187" s="86"/>
    </row>
    <row r="188" spans="1:4" x14ac:dyDescent="0.25">
      <c r="A188" s="86"/>
      <c r="B188" s="86"/>
      <c r="C188" s="86"/>
      <c r="D188" s="86"/>
    </row>
    <row r="189" spans="1:4" x14ac:dyDescent="0.25">
      <c r="A189" s="86"/>
      <c r="B189" s="86"/>
      <c r="C189" s="86"/>
      <c r="D189" s="86"/>
    </row>
    <row r="190" spans="1:4" x14ac:dyDescent="0.25">
      <c r="A190" s="86"/>
      <c r="B190" s="86"/>
      <c r="C190" s="86"/>
      <c r="D190" s="86"/>
    </row>
    <row r="191" spans="1:4" x14ac:dyDescent="0.25">
      <c r="A191" s="86"/>
      <c r="B191" s="86"/>
      <c r="C191" s="86"/>
      <c r="D191" s="86"/>
    </row>
    <row r="192" spans="1:4" x14ac:dyDescent="0.25">
      <c r="A192" s="86"/>
      <c r="B192" s="86"/>
      <c r="C192" s="86"/>
      <c r="D192" s="86"/>
    </row>
    <row r="193" spans="1:4" x14ac:dyDescent="0.25">
      <c r="A193" s="86"/>
      <c r="B193" s="86"/>
      <c r="C193" s="86"/>
      <c r="D193" s="86"/>
    </row>
    <row r="194" spans="1:4" x14ac:dyDescent="0.25">
      <c r="A194" s="86"/>
      <c r="B194" s="86"/>
      <c r="C194" s="86"/>
      <c r="D194" s="86"/>
    </row>
    <row r="195" spans="1:4" x14ac:dyDescent="0.25">
      <c r="A195" s="86"/>
      <c r="B195" s="86"/>
      <c r="C195" s="86"/>
      <c r="D195" s="86"/>
    </row>
    <row r="196" spans="1:4" x14ac:dyDescent="0.25">
      <c r="A196" s="86"/>
      <c r="B196" s="86"/>
      <c r="C196" s="86"/>
      <c r="D196" s="86"/>
    </row>
    <row r="197" spans="1:4" x14ac:dyDescent="0.25">
      <c r="A197" s="86"/>
      <c r="B197" s="86"/>
      <c r="C197" s="86"/>
      <c r="D197" s="86"/>
    </row>
    <row r="198" spans="1:4" x14ac:dyDescent="0.25">
      <c r="A198" s="86"/>
      <c r="B198" s="86"/>
      <c r="C198" s="86"/>
      <c r="D198" s="86"/>
    </row>
    <row r="199" spans="1:4" x14ac:dyDescent="0.25">
      <c r="A199" s="86"/>
      <c r="B199" s="86"/>
      <c r="C199" s="86"/>
      <c r="D199" s="86"/>
    </row>
    <row r="200" spans="1:4" x14ac:dyDescent="0.25">
      <c r="A200" s="86"/>
      <c r="B200" s="86"/>
      <c r="C200" s="86"/>
      <c r="D200" s="86"/>
    </row>
    <row r="201" spans="1:4" x14ac:dyDescent="0.25">
      <c r="A201" s="86"/>
      <c r="B201" s="86"/>
      <c r="C201" s="86"/>
      <c r="D201" s="86"/>
    </row>
    <row r="202" spans="1:4" x14ac:dyDescent="0.25">
      <c r="A202" s="86"/>
      <c r="B202" s="86"/>
      <c r="C202" s="86"/>
      <c r="D202" s="86"/>
    </row>
    <row r="203" spans="1:4" x14ac:dyDescent="0.25">
      <c r="A203" s="86"/>
      <c r="B203" s="86"/>
      <c r="C203" s="86"/>
      <c r="D203" s="86"/>
    </row>
    <row r="204" spans="1:4" x14ac:dyDescent="0.25">
      <c r="A204" s="86"/>
      <c r="B204" s="86"/>
      <c r="C204" s="86"/>
      <c r="D204" s="86"/>
    </row>
    <row r="205" spans="1:4" x14ac:dyDescent="0.25">
      <c r="A205" s="86"/>
      <c r="B205" s="86"/>
      <c r="C205" s="86"/>
      <c r="D205" s="86"/>
    </row>
    <row r="206" spans="1:4" x14ac:dyDescent="0.25">
      <c r="A206" s="86"/>
      <c r="B206" s="86"/>
      <c r="C206" s="86"/>
      <c r="D206" s="86"/>
    </row>
    <row r="207" spans="1:4" x14ac:dyDescent="0.25">
      <c r="A207" s="86"/>
      <c r="B207" s="86"/>
      <c r="C207" s="86"/>
      <c r="D207" s="86"/>
    </row>
    <row r="208" spans="1:4" x14ac:dyDescent="0.25">
      <c r="A208" s="86"/>
      <c r="B208" s="86"/>
      <c r="C208" s="86"/>
      <c r="D208" s="86"/>
    </row>
    <row r="209" spans="1:4" x14ac:dyDescent="0.25">
      <c r="A209" s="86"/>
      <c r="B209" s="86"/>
      <c r="C209" s="86"/>
      <c r="D209" s="86"/>
    </row>
    <row r="210" spans="1:4" x14ac:dyDescent="0.25">
      <c r="A210" s="86"/>
      <c r="B210" s="86"/>
      <c r="C210" s="86"/>
      <c r="D210" s="86"/>
    </row>
    <row r="211" spans="1:4" x14ac:dyDescent="0.25">
      <c r="A211" s="86"/>
      <c r="B211" s="86"/>
      <c r="C211" s="86"/>
      <c r="D211" s="86"/>
    </row>
    <row r="212" spans="1:4" x14ac:dyDescent="0.25">
      <c r="A212" s="86"/>
      <c r="B212" s="86"/>
      <c r="C212" s="86"/>
      <c r="D212" s="86"/>
    </row>
    <row r="213" spans="1:4" x14ac:dyDescent="0.25">
      <c r="A213" s="86"/>
      <c r="B213" s="86"/>
      <c r="C213" s="86"/>
      <c r="D213" s="86"/>
    </row>
  </sheetData>
  <mergeCells count="5">
    <mergeCell ref="A29:B29"/>
    <mergeCell ref="A12:D12"/>
    <mergeCell ref="B17:D17"/>
    <mergeCell ref="B18:D18"/>
    <mergeCell ref="A27:B27"/>
  </mergeCells>
  <pageMargins left="1.1811023622047245" right="0.59055118110236227" top="0.78740157480314965" bottom="0.78740157480314965" header="0.31496062992125984" footer="0.39370078740157483"/>
  <pageSetup paperSize="9" scale="89" fitToHeight="0" orientation="portrait" blackAndWhite="1" r:id="rId1"/>
  <headerFooter>
    <oddFooter>&amp;R&amp;"Times New Roman,Regular"&amp;10&amp;P. lpp. no &amp;N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P85"/>
  <sheetViews>
    <sheetView topLeftCell="A46" workbookViewId="0">
      <selection sqref="A1:P1"/>
    </sheetView>
  </sheetViews>
  <sheetFormatPr defaultRowHeight="12.75" x14ac:dyDescent="0.2"/>
  <cols>
    <col min="3" max="3" width="42.28515625" customWidth="1"/>
  </cols>
  <sheetData>
    <row r="1" spans="1:16" ht="18.75" x14ac:dyDescent="0.2">
      <c r="A1" s="393" t="s">
        <v>371</v>
      </c>
      <c r="B1" s="393"/>
      <c r="C1" s="393"/>
      <c r="D1" s="393"/>
      <c r="E1" s="393"/>
      <c r="F1" s="393"/>
      <c r="G1" s="393"/>
      <c r="H1" s="393"/>
      <c r="I1" s="393"/>
      <c r="J1" s="393"/>
      <c r="K1" s="393"/>
      <c r="L1" s="393"/>
      <c r="M1" s="393"/>
      <c r="N1" s="393"/>
      <c r="O1" s="393"/>
      <c r="P1" s="393"/>
    </row>
    <row r="2" spans="1:16" ht="18.75" x14ac:dyDescent="0.2">
      <c r="A2" s="202"/>
      <c r="B2" s="202"/>
      <c r="C2" s="202"/>
      <c r="D2" s="202"/>
      <c r="E2" s="202"/>
      <c r="F2" s="202"/>
      <c r="G2" s="202"/>
      <c r="H2" s="202"/>
      <c r="I2" s="202"/>
      <c r="J2" s="202"/>
      <c r="K2" s="202"/>
      <c r="L2" s="202"/>
      <c r="M2" s="202"/>
      <c r="N2" s="202"/>
      <c r="O2" s="202"/>
      <c r="P2" s="202"/>
    </row>
    <row r="3" spans="1:16" ht="18.75" x14ac:dyDescent="0.2">
      <c r="A3" s="394" t="str">
        <f>UPPER("Remonta darbi. 319. kabinets")</f>
        <v>REMONTA DARBI. 319. KABINETS</v>
      </c>
      <c r="B3" s="394"/>
      <c r="C3" s="394"/>
      <c r="D3" s="394"/>
      <c r="E3" s="394"/>
      <c r="F3" s="394"/>
      <c r="G3" s="394"/>
      <c r="H3" s="394"/>
      <c r="I3" s="394"/>
      <c r="J3" s="394"/>
      <c r="K3" s="394"/>
      <c r="L3" s="394"/>
      <c r="M3" s="394"/>
      <c r="N3" s="394"/>
      <c r="O3" s="394"/>
      <c r="P3" s="394"/>
    </row>
    <row r="4" spans="1:16" x14ac:dyDescent="0.2">
      <c r="A4" s="395" t="s">
        <v>0</v>
      </c>
      <c r="B4" s="395"/>
      <c r="C4" s="395"/>
      <c r="D4" s="395"/>
      <c r="E4" s="395"/>
      <c r="F4" s="395"/>
      <c r="G4" s="395"/>
      <c r="H4" s="395"/>
      <c r="I4" s="395"/>
      <c r="J4" s="395"/>
      <c r="K4" s="395"/>
      <c r="L4" s="395"/>
      <c r="M4" s="395"/>
      <c r="N4" s="395"/>
      <c r="O4" s="395"/>
      <c r="P4" s="395"/>
    </row>
    <row r="5" spans="1:16" x14ac:dyDescent="0.2">
      <c r="A5" s="203" t="s">
        <v>1</v>
      </c>
      <c r="B5" s="203"/>
      <c r="C5" s="392" t="s">
        <v>123</v>
      </c>
      <c r="D5" s="392"/>
      <c r="E5" s="392"/>
      <c r="F5" s="392"/>
      <c r="G5" s="392"/>
      <c r="H5" s="392"/>
      <c r="I5" s="392"/>
      <c r="J5" s="392"/>
      <c r="K5" s="392"/>
      <c r="L5" s="392"/>
      <c r="M5" s="392"/>
      <c r="N5" s="392"/>
      <c r="O5" s="392"/>
      <c r="P5" s="392"/>
    </row>
    <row r="6" spans="1:16" x14ac:dyDescent="0.2">
      <c r="A6" s="203" t="s">
        <v>2</v>
      </c>
      <c r="B6" s="203"/>
      <c r="C6" s="392" t="s">
        <v>123</v>
      </c>
      <c r="D6" s="392"/>
      <c r="E6" s="392"/>
      <c r="F6" s="392"/>
      <c r="G6" s="392"/>
      <c r="H6" s="392"/>
      <c r="I6" s="392"/>
      <c r="J6" s="392"/>
      <c r="K6" s="392"/>
      <c r="L6" s="392"/>
      <c r="M6" s="392"/>
      <c r="N6" s="392"/>
      <c r="O6" s="392"/>
      <c r="P6" s="392"/>
    </row>
    <row r="7" spans="1:16" x14ac:dyDescent="0.2">
      <c r="A7" s="203" t="s">
        <v>3</v>
      </c>
      <c r="B7" s="203"/>
      <c r="C7" s="392" t="s">
        <v>307</v>
      </c>
      <c r="D7" s="392"/>
      <c r="E7" s="392"/>
      <c r="F7" s="392"/>
      <c r="G7" s="392"/>
      <c r="H7" s="392"/>
      <c r="I7" s="392"/>
      <c r="J7" s="392"/>
      <c r="K7" s="392"/>
      <c r="L7" s="392"/>
      <c r="M7" s="392"/>
      <c r="N7" s="392"/>
      <c r="O7" s="392"/>
      <c r="P7" s="392"/>
    </row>
    <row r="8" spans="1:16" x14ac:dyDescent="0.2">
      <c r="A8" s="203"/>
      <c r="B8" s="203"/>
      <c r="C8" s="204"/>
      <c r="D8" s="204"/>
      <c r="E8" s="204"/>
      <c r="F8" s="204"/>
      <c r="G8" s="204"/>
      <c r="H8" s="204"/>
      <c r="I8" s="204"/>
      <c r="J8" s="204"/>
      <c r="K8" s="204"/>
      <c r="L8" s="204"/>
      <c r="M8" s="204"/>
      <c r="N8" s="204"/>
      <c r="O8" s="204"/>
      <c r="P8" s="204"/>
    </row>
    <row r="9" spans="1:16" x14ac:dyDescent="0.2">
      <c r="A9" s="397"/>
      <c r="B9" s="397"/>
      <c r="C9" s="397"/>
      <c r="D9" s="397"/>
      <c r="E9" s="397"/>
      <c r="F9" s="397"/>
      <c r="G9" s="203"/>
      <c r="H9" s="203"/>
      <c r="I9" s="205"/>
      <c r="J9" s="205"/>
      <c r="K9" s="205"/>
      <c r="L9" s="206"/>
      <c r="M9" s="398">
        <f>P75</f>
        <v>0</v>
      </c>
      <c r="N9" s="398"/>
      <c r="O9" s="398"/>
      <c r="P9" s="398"/>
    </row>
    <row r="10" spans="1:16" x14ac:dyDescent="0.2">
      <c r="A10" s="207"/>
      <c r="B10" s="207"/>
      <c r="C10" s="208"/>
      <c r="D10" s="209"/>
      <c r="E10" s="210"/>
      <c r="F10" s="209"/>
      <c r="G10" s="209"/>
      <c r="H10" s="205"/>
      <c r="I10" s="205"/>
      <c r="J10" s="205"/>
      <c r="K10" s="205"/>
      <c r="L10" s="205"/>
      <c r="M10" s="211"/>
      <c r="N10" s="203"/>
      <c r="O10" s="203"/>
      <c r="P10" s="203"/>
    </row>
    <row r="11" spans="1:16" x14ac:dyDescent="0.2">
      <c r="A11" s="207"/>
      <c r="B11" s="207"/>
      <c r="C11" s="208"/>
      <c r="D11" s="209"/>
      <c r="E11" s="210"/>
      <c r="F11" s="209"/>
      <c r="G11" s="209"/>
      <c r="H11" s="205"/>
      <c r="I11" s="205"/>
      <c r="J11" s="205"/>
      <c r="K11" s="205"/>
      <c r="L11" s="212"/>
      <c r="M11" s="399"/>
      <c r="N11" s="399"/>
      <c r="O11" s="399"/>
      <c r="P11" s="399"/>
    </row>
    <row r="12" spans="1:16" x14ac:dyDescent="0.2">
      <c r="A12" s="206"/>
      <c r="B12" s="206"/>
      <c r="C12" s="206"/>
      <c r="D12" s="209"/>
      <c r="E12" s="209"/>
      <c r="F12" s="205"/>
      <c r="G12" s="205"/>
      <c r="H12" s="205"/>
      <c r="I12" s="205"/>
      <c r="J12" s="205"/>
      <c r="K12" s="205"/>
      <c r="L12" s="205"/>
      <c r="M12" s="212"/>
      <c r="N12" s="211"/>
      <c r="O12" s="203"/>
      <c r="P12" s="203"/>
    </row>
    <row r="13" spans="1:16" x14ac:dyDescent="0.2">
      <c r="A13" s="400" t="s">
        <v>4</v>
      </c>
      <c r="B13" s="400" t="s">
        <v>5</v>
      </c>
      <c r="C13" s="400" t="s">
        <v>6</v>
      </c>
      <c r="D13" s="400" t="s">
        <v>7</v>
      </c>
      <c r="E13" s="400" t="s">
        <v>8</v>
      </c>
      <c r="F13" s="401" t="s">
        <v>9</v>
      </c>
      <c r="G13" s="401"/>
      <c r="H13" s="401"/>
      <c r="I13" s="401"/>
      <c r="J13" s="401"/>
      <c r="K13" s="401"/>
      <c r="L13" s="401" t="s">
        <v>10</v>
      </c>
      <c r="M13" s="401"/>
      <c r="N13" s="401"/>
      <c r="O13" s="401"/>
      <c r="P13" s="401"/>
    </row>
    <row r="14" spans="1:16" ht="51" x14ac:dyDescent="0.2">
      <c r="A14" s="400"/>
      <c r="B14" s="400"/>
      <c r="C14" s="400"/>
      <c r="D14" s="400"/>
      <c r="E14" s="400"/>
      <c r="F14" s="213" t="s">
        <v>11</v>
      </c>
      <c r="G14" s="213" t="s">
        <v>12</v>
      </c>
      <c r="H14" s="213" t="s">
        <v>13</v>
      </c>
      <c r="I14" s="213" t="s">
        <v>362</v>
      </c>
      <c r="J14" s="213" t="s">
        <v>14</v>
      </c>
      <c r="K14" s="213" t="s">
        <v>15</v>
      </c>
      <c r="L14" s="213" t="s">
        <v>16</v>
      </c>
      <c r="M14" s="213" t="s">
        <v>13</v>
      </c>
      <c r="N14" s="213" t="s">
        <v>362</v>
      </c>
      <c r="O14" s="213" t="s">
        <v>14</v>
      </c>
      <c r="P14" s="213" t="s">
        <v>17</v>
      </c>
    </row>
    <row r="15" spans="1:16" ht="13.5" thickBot="1" x14ac:dyDescent="0.25">
      <c r="A15" s="214">
        <v>1</v>
      </c>
      <c r="B15" s="214"/>
      <c r="C15" s="214">
        <v>3</v>
      </c>
      <c r="D15" s="215">
        <v>4</v>
      </c>
      <c r="E15" s="214">
        <v>5</v>
      </c>
      <c r="F15" s="215">
        <v>6</v>
      </c>
      <c r="G15" s="214">
        <v>7</v>
      </c>
      <c r="H15" s="214">
        <v>8</v>
      </c>
      <c r="I15" s="215">
        <v>9</v>
      </c>
      <c r="J15" s="215">
        <v>10</v>
      </c>
      <c r="K15" s="214">
        <v>11</v>
      </c>
      <c r="L15" s="214">
        <v>12</v>
      </c>
      <c r="M15" s="214">
        <v>13</v>
      </c>
      <c r="N15" s="215">
        <v>14</v>
      </c>
      <c r="O15" s="215">
        <v>15</v>
      </c>
      <c r="P15" s="215">
        <v>16</v>
      </c>
    </row>
    <row r="16" spans="1:16" ht="13.5" thickTop="1" x14ac:dyDescent="0.2">
      <c r="A16" s="217"/>
      <c r="B16" s="218"/>
      <c r="C16" s="216" t="str">
        <f>UPPER("319. kabinets")</f>
        <v>319. KABINETS</v>
      </c>
      <c r="D16" s="220"/>
      <c r="E16" s="221"/>
      <c r="F16" s="222"/>
      <c r="G16" s="222"/>
      <c r="H16" s="222"/>
      <c r="I16" s="222"/>
      <c r="J16" s="222"/>
      <c r="K16" s="222"/>
      <c r="L16" s="222"/>
      <c r="M16" s="222"/>
      <c r="N16" s="222"/>
      <c r="O16" s="222"/>
      <c r="P16" s="222"/>
    </row>
    <row r="17" spans="1:16" ht="25.5" x14ac:dyDescent="0.2">
      <c r="A17" s="217">
        <v>1</v>
      </c>
      <c r="B17" s="218" t="s">
        <v>19</v>
      </c>
      <c r="C17" s="219" t="s">
        <v>310</v>
      </c>
      <c r="D17" s="220" t="s">
        <v>27</v>
      </c>
      <c r="E17" s="221">
        <v>1</v>
      </c>
      <c r="F17" s="222"/>
      <c r="G17" s="222"/>
      <c r="H17" s="222"/>
      <c r="I17" s="222"/>
      <c r="J17" s="222"/>
      <c r="K17" s="222"/>
      <c r="L17" s="222"/>
      <c r="M17" s="222"/>
      <c r="N17" s="222"/>
      <c r="O17" s="222"/>
      <c r="P17" s="222"/>
    </row>
    <row r="18" spans="1:16" ht="25.5" x14ac:dyDescent="0.2">
      <c r="A18" s="217"/>
      <c r="B18" s="218"/>
      <c r="C18" s="242" t="s">
        <v>63</v>
      </c>
      <c r="D18" s="220" t="s">
        <v>22</v>
      </c>
      <c r="E18" s="221">
        <v>1</v>
      </c>
      <c r="F18" s="222"/>
      <c r="G18" s="222"/>
      <c r="H18" s="222"/>
      <c r="I18" s="222"/>
      <c r="J18" s="222"/>
      <c r="K18" s="222"/>
      <c r="L18" s="222"/>
      <c r="M18" s="222"/>
      <c r="N18" s="222"/>
      <c r="O18" s="222"/>
      <c r="P18" s="222"/>
    </row>
    <row r="19" spans="1:16" ht="25.5" x14ac:dyDescent="0.2">
      <c r="A19" s="217"/>
      <c r="B19" s="218"/>
      <c r="C19" s="242" t="s">
        <v>24</v>
      </c>
      <c r="D19" s="220" t="s">
        <v>25</v>
      </c>
      <c r="E19" s="221">
        <v>1</v>
      </c>
      <c r="F19" s="222"/>
      <c r="G19" s="222"/>
      <c r="H19" s="222"/>
      <c r="I19" s="222"/>
      <c r="J19" s="222"/>
      <c r="K19" s="222"/>
      <c r="L19" s="222"/>
      <c r="M19" s="222"/>
      <c r="N19" s="222"/>
      <c r="O19" s="222"/>
      <c r="P19" s="222"/>
    </row>
    <row r="20" spans="1:16" x14ac:dyDescent="0.2">
      <c r="A20" s="217">
        <f>A17+1</f>
        <v>2</v>
      </c>
      <c r="B20" s="218" t="s">
        <v>19</v>
      </c>
      <c r="C20" s="219" t="s">
        <v>322</v>
      </c>
      <c r="D20" s="220" t="s">
        <v>27</v>
      </c>
      <c r="E20" s="221">
        <v>1</v>
      </c>
      <c r="F20" s="222"/>
      <c r="G20" s="222"/>
      <c r="H20" s="222"/>
      <c r="I20" s="222"/>
      <c r="J20" s="222"/>
      <c r="K20" s="222"/>
      <c r="L20" s="222"/>
      <c r="M20" s="222"/>
      <c r="N20" s="222"/>
      <c r="O20" s="222"/>
      <c r="P20" s="222"/>
    </row>
    <row r="21" spans="1:16" ht="38.25" x14ac:dyDescent="0.2">
      <c r="A21" s="217">
        <f>A20+1</f>
        <v>3</v>
      </c>
      <c r="B21" s="218" t="s">
        <v>19</v>
      </c>
      <c r="C21" s="219" t="s">
        <v>66</v>
      </c>
      <c r="D21" s="220" t="s">
        <v>27</v>
      </c>
      <c r="E21" s="221">
        <v>1</v>
      </c>
      <c r="F21" s="222"/>
      <c r="G21" s="222"/>
      <c r="H21" s="222"/>
      <c r="I21" s="222"/>
      <c r="J21" s="222"/>
      <c r="K21" s="222"/>
      <c r="L21" s="222"/>
      <c r="M21" s="222"/>
      <c r="N21" s="222"/>
      <c r="O21" s="222"/>
      <c r="P21" s="222"/>
    </row>
    <row r="22" spans="1:16" x14ac:dyDescent="0.2">
      <c r="A22" s="217"/>
      <c r="B22" s="217"/>
      <c r="C22" s="252" t="s">
        <v>28</v>
      </c>
      <c r="D22" s="220"/>
      <c r="E22" s="253"/>
      <c r="F22" s="254"/>
      <c r="G22" s="254"/>
      <c r="H22" s="234"/>
      <c r="I22" s="254"/>
      <c r="J22" s="254"/>
      <c r="K22" s="254"/>
      <c r="L22" s="254"/>
      <c r="M22" s="254"/>
      <c r="N22" s="254"/>
      <c r="O22" s="254"/>
      <c r="P22" s="254"/>
    </row>
    <row r="23" spans="1:16" x14ac:dyDescent="0.2">
      <c r="A23" s="217"/>
      <c r="B23" s="218"/>
      <c r="C23" s="249" t="s">
        <v>32</v>
      </c>
      <c r="D23" s="220"/>
      <c r="E23" s="221"/>
      <c r="F23" s="222"/>
      <c r="G23" s="222"/>
      <c r="H23" s="222"/>
      <c r="I23" s="222"/>
      <c r="J23" s="222"/>
      <c r="K23" s="222"/>
      <c r="L23" s="222"/>
      <c r="M23" s="222"/>
      <c r="N23" s="222"/>
      <c r="O23" s="222"/>
      <c r="P23" s="222"/>
    </row>
    <row r="24" spans="1:16" x14ac:dyDescent="0.2">
      <c r="A24" s="217">
        <f>A21+1</f>
        <v>4</v>
      </c>
      <c r="B24" s="218" t="s">
        <v>19</v>
      </c>
      <c r="C24" s="227" t="s">
        <v>323</v>
      </c>
      <c r="D24" s="255" t="s">
        <v>193</v>
      </c>
      <c r="E24" s="253">
        <v>18.100000000000001</v>
      </c>
      <c r="F24" s="254"/>
      <c r="G24" s="222"/>
      <c r="H24" s="234"/>
      <c r="I24" s="254"/>
      <c r="J24" s="254"/>
      <c r="K24" s="254"/>
      <c r="L24" s="254"/>
      <c r="M24" s="254"/>
      <c r="N24" s="254"/>
      <c r="O24" s="254"/>
      <c r="P24" s="254"/>
    </row>
    <row r="25" spans="1:16" x14ac:dyDescent="0.2">
      <c r="A25" s="217"/>
      <c r="B25" s="218"/>
      <c r="C25" s="249" t="s">
        <v>324</v>
      </c>
      <c r="D25" s="220"/>
      <c r="E25" s="221"/>
      <c r="F25" s="222"/>
      <c r="G25" s="222"/>
      <c r="H25" s="222"/>
      <c r="I25" s="222"/>
      <c r="J25" s="222"/>
      <c r="K25" s="222"/>
      <c r="L25" s="222"/>
      <c r="M25" s="222"/>
      <c r="N25" s="222"/>
      <c r="O25" s="222"/>
      <c r="P25" s="222"/>
    </row>
    <row r="26" spans="1:16" x14ac:dyDescent="0.2">
      <c r="A26" s="217">
        <f>A24+1</f>
        <v>5</v>
      </c>
      <c r="B26" s="218" t="s">
        <v>19</v>
      </c>
      <c r="C26" s="227" t="s">
        <v>341</v>
      </c>
      <c r="D26" s="255" t="s">
        <v>27</v>
      </c>
      <c r="E26" s="253">
        <v>1</v>
      </c>
      <c r="F26" s="254"/>
      <c r="G26" s="222"/>
      <c r="H26" s="234"/>
      <c r="I26" s="254"/>
      <c r="J26" s="254"/>
      <c r="K26" s="254"/>
      <c r="L26" s="254"/>
      <c r="M26" s="254"/>
      <c r="N26" s="254"/>
      <c r="O26" s="254"/>
      <c r="P26" s="254"/>
    </row>
    <row r="27" spans="1:16" x14ac:dyDescent="0.2">
      <c r="A27" s="217"/>
      <c r="B27" s="218"/>
      <c r="C27" s="249" t="s">
        <v>51</v>
      </c>
      <c r="D27" s="220"/>
      <c r="E27" s="221"/>
      <c r="F27" s="222"/>
      <c r="G27" s="222"/>
      <c r="H27" s="222"/>
      <c r="I27" s="222"/>
      <c r="J27" s="222"/>
      <c r="K27" s="222"/>
      <c r="L27" s="222"/>
      <c r="M27" s="222"/>
      <c r="N27" s="222"/>
      <c r="O27" s="222"/>
      <c r="P27" s="222"/>
    </row>
    <row r="28" spans="1:16" ht="25.5" x14ac:dyDescent="0.2">
      <c r="A28" s="217">
        <f>A26+1</f>
        <v>6</v>
      </c>
      <c r="B28" s="218" t="s">
        <v>19</v>
      </c>
      <c r="C28" s="227" t="s">
        <v>342</v>
      </c>
      <c r="D28" s="255" t="s">
        <v>27</v>
      </c>
      <c r="E28" s="253">
        <v>1</v>
      </c>
      <c r="F28" s="254"/>
      <c r="G28" s="222"/>
      <c r="H28" s="234"/>
      <c r="I28" s="254"/>
      <c r="J28" s="254"/>
      <c r="K28" s="254"/>
      <c r="L28" s="254"/>
      <c r="M28" s="254"/>
      <c r="N28" s="254"/>
      <c r="O28" s="254"/>
      <c r="P28" s="254"/>
    </row>
    <row r="29" spans="1:16" x14ac:dyDescent="0.2">
      <c r="A29" s="217"/>
      <c r="B29" s="218"/>
      <c r="C29" s="256" t="s">
        <v>36</v>
      </c>
      <c r="D29" s="220"/>
      <c r="E29" s="221"/>
      <c r="F29" s="222"/>
      <c r="G29" s="222"/>
      <c r="H29" s="222"/>
      <c r="I29" s="222"/>
      <c r="J29" s="222"/>
      <c r="K29" s="222"/>
      <c r="L29" s="222"/>
      <c r="M29" s="222"/>
      <c r="N29" s="222"/>
      <c r="O29" s="222"/>
      <c r="P29" s="222"/>
    </row>
    <row r="30" spans="1:16" x14ac:dyDescent="0.2">
      <c r="A30" s="217"/>
      <c r="B30" s="218"/>
      <c r="C30" s="257" t="s">
        <v>29</v>
      </c>
      <c r="D30" s="220"/>
      <c r="E30" s="221"/>
      <c r="F30" s="222"/>
      <c r="G30" s="222"/>
      <c r="H30" s="222"/>
      <c r="I30" s="222"/>
      <c r="J30" s="222"/>
      <c r="K30" s="222"/>
      <c r="L30" s="222"/>
      <c r="M30" s="222"/>
      <c r="N30" s="222"/>
      <c r="O30" s="222"/>
      <c r="P30" s="222"/>
    </row>
    <row r="31" spans="1:16" ht="102" x14ac:dyDescent="0.2">
      <c r="A31" s="217">
        <f>A28+1</f>
        <v>7</v>
      </c>
      <c r="B31" s="218" t="s">
        <v>19</v>
      </c>
      <c r="C31" s="227" t="s">
        <v>425</v>
      </c>
      <c r="D31" s="220" t="s">
        <v>316</v>
      </c>
      <c r="E31" s="221">
        <v>18.100000000000001</v>
      </c>
      <c r="F31" s="222"/>
      <c r="G31" s="222"/>
      <c r="H31" s="222"/>
      <c r="I31" s="222"/>
      <c r="J31" s="222"/>
      <c r="K31" s="222"/>
      <c r="L31" s="222"/>
      <c r="M31" s="222"/>
      <c r="N31" s="222"/>
      <c r="O31" s="222"/>
      <c r="P31" s="222"/>
    </row>
    <row r="32" spans="1:16" ht="25.5" x14ac:dyDescent="0.2">
      <c r="A32" s="217"/>
      <c r="B32" s="218"/>
      <c r="C32" s="242" t="s">
        <v>317</v>
      </c>
      <c r="D32" s="220" t="s">
        <v>22</v>
      </c>
      <c r="E32" s="251">
        <v>1</v>
      </c>
      <c r="F32" s="222"/>
      <c r="G32" s="222"/>
      <c r="H32" s="222"/>
      <c r="I32" s="222"/>
      <c r="J32" s="222"/>
      <c r="K32" s="222"/>
      <c r="L32" s="222"/>
      <c r="M32" s="222"/>
      <c r="N32" s="222"/>
      <c r="O32" s="222"/>
      <c r="P32" s="222"/>
    </row>
    <row r="33" spans="1:16" x14ac:dyDescent="0.2">
      <c r="A33" s="217"/>
      <c r="B33" s="218"/>
      <c r="C33" s="242" t="s">
        <v>327</v>
      </c>
      <c r="D33" s="220" t="s">
        <v>22</v>
      </c>
      <c r="E33" s="251">
        <v>2</v>
      </c>
      <c r="F33" s="222"/>
      <c r="G33" s="222"/>
      <c r="H33" s="222"/>
      <c r="I33" s="222"/>
      <c r="J33" s="222"/>
      <c r="K33" s="222"/>
      <c r="L33" s="222"/>
      <c r="M33" s="222"/>
      <c r="N33" s="222"/>
      <c r="O33" s="222"/>
      <c r="P33" s="222"/>
    </row>
    <row r="34" spans="1:16" x14ac:dyDescent="0.2">
      <c r="A34" s="217"/>
      <c r="B34" s="218"/>
      <c r="C34" s="242" t="s">
        <v>427</v>
      </c>
      <c r="D34" s="220" t="s">
        <v>22</v>
      </c>
      <c r="E34" s="251">
        <v>1</v>
      </c>
      <c r="F34" s="222"/>
      <c r="G34" s="222"/>
      <c r="H34" s="222"/>
      <c r="I34" s="222"/>
      <c r="J34" s="222"/>
      <c r="K34" s="222"/>
      <c r="L34" s="222"/>
      <c r="M34" s="222"/>
      <c r="N34" s="222"/>
      <c r="O34" s="222"/>
      <c r="P34" s="222"/>
    </row>
    <row r="35" spans="1:16" ht="25.5" x14ac:dyDescent="0.2">
      <c r="A35" s="217"/>
      <c r="B35" s="218"/>
      <c r="C35" s="242" t="s">
        <v>328</v>
      </c>
      <c r="D35" s="220" t="s">
        <v>22</v>
      </c>
      <c r="E35" s="251">
        <v>2</v>
      </c>
      <c r="F35" s="222"/>
      <c r="G35" s="222"/>
      <c r="H35" s="222"/>
      <c r="I35" s="222"/>
      <c r="J35" s="222"/>
      <c r="K35" s="222"/>
      <c r="L35" s="222"/>
      <c r="M35" s="222"/>
      <c r="N35" s="222"/>
      <c r="O35" s="222"/>
      <c r="P35" s="222"/>
    </row>
    <row r="36" spans="1:16" ht="25.5" x14ac:dyDescent="0.2">
      <c r="A36" s="217"/>
      <c r="B36" s="218"/>
      <c r="C36" s="242" t="s">
        <v>343</v>
      </c>
      <c r="D36" s="220" t="s">
        <v>22</v>
      </c>
      <c r="E36" s="251">
        <v>1</v>
      </c>
      <c r="F36" s="222"/>
      <c r="G36" s="222"/>
      <c r="H36" s="222"/>
      <c r="I36" s="222"/>
      <c r="J36" s="222"/>
      <c r="K36" s="222"/>
      <c r="L36" s="222"/>
      <c r="M36" s="222"/>
      <c r="N36" s="222"/>
      <c r="O36" s="222"/>
      <c r="P36" s="222"/>
    </row>
    <row r="37" spans="1:16" ht="25.5" x14ac:dyDescent="0.2">
      <c r="A37" s="217"/>
      <c r="B37" s="218"/>
      <c r="C37" s="242" t="s">
        <v>73</v>
      </c>
      <c r="D37" s="220" t="s">
        <v>22</v>
      </c>
      <c r="E37" s="251">
        <v>1</v>
      </c>
      <c r="F37" s="222"/>
      <c r="G37" s="222"/>
      <c r="H37" s="222"/>
      <c r="I37" s="222"/>
      <c r="J37" s="222"/>
      <c r="K37" s="222"/>
      <c r="L37" s="222"/>
      <c r="M37" s="222"/>
      <c r="N37" s="222"/>
      <c r="O37" s="222"/>
      <c r="P37" s="222"/>
    </row>
    <row r="38" spans="1:16" ht="25.5" x14ac:dyDescent="0.2">
      <c r="A38" s="217"/>
      <c r="B38" s="218"/>
      <c r="C38" s="242" t="s">
        <v>75</v>
      </c>
      <c r="D38" s="220" t="s">
        <v>22</v>
      </c>
      <c r="E38" s="251">
        <v>2</v>
      </c>
      <c r="F38" s="222"/>
      <c r="G38" s="222"/>
      <c r="H38" s="222"/>
      <c r="I38" s="222"/>
      <c r="J38" s="222"/>
      <c r="K38" s="222"/>
      <c r="L38" s="222"/>
      <c r="M38" s="222"/>
      <c r="N38" s="222"/>
      <c r="O38" s="222"/>
      <c r="P38" s="222"/>
    </row>
    <row r="39" spans="1:16" x14ac:dyDescent="0.2">
      <c r="A39" s="217"/>
      <c r="B39" s="218"/>
      <c r="C39" s="242" t="s">
        <v>43</v>
      </c>
      <c r="D39" s="220" t="s">
        <v>27</v>
      </c>
      <c r="E39" s="251">
        <v>1</v>
      </c>
      <c r="F39" s="222"/>
      <c r="G39" s="222"/>
      <c r="H39" s="222"/>
      <c r="I39" s="222"/>
      <c r="J39" s="222"/>
      <c r="K39" s="222"/>
      <c r="L39" s="222"/>
      <c r="M39" s="222"/>
      <c r="N39" s="222"/>
      <c r="O39" s="222"/>
      <c r="P39" s="222"/>
    </row>
    <row r="40" spans="1:16" ht="38.25" x14ac:dyDescent="0.2">
      <c r="A40" s="217"/>
      <c r="B40" s="218"/>
      <c r="C40" s="242" t="s">
        <v>366</v>
      </c>
      <c r="D40" s="220" t="s">
        <v>27</v>
      </c>
      <c r="E40" s="251">
        <v>1</v>
      </c>
      <c r="F40" s="222"/>
      <c r="G40" s="222"/>
      <c r="H40" s="222"/>
      <c r="I40" s="222"/>
      <c r="J40" s="222"/>
      <c r="K40" s="222"/>
      <c r="L40" s="222"/>
      <c r="M40" s="222"/>
      <c r="N40" s="222"/>
      <c r="O40" s="222"/>
      <c r="P40" s="222"/>
    </row>
    <row r="41" spans="1:16" x14ac:dyDescent="0.2">
      <c r="A41" s="217"/>
      <c r="B41" s="218"/>
      <c r="C41" s="257" t="s">
        <v>31</v>
      </c>
      <c r="D41" s="220"/>
      <c r="E41" s="221"/>
      <c r="F41" s="222"/>
      <c r="G41" s="222"/>
      <c r="H41" s="222"/>
      <c r="I41" s="222"/>
      <c r="J41" s="222"/>
      <c r="K41" s="222"/>
      <c r="L41" s="222"/>
      <c r="M41" s="222"/>
      <c r="N41" s="222"/>
      <c r="O41" s="222"/>
      <c r="P41" s="222"/>
    </row>
    <row r="42" spans="1:16" ht="89.25" x14ac:dyDescent="0.2">
      <c r="A42" s="217">
        <f>A31+1</f>
        <v>8</v>
      </c>
      <c r="B42" s="218" t="s">
        <v>19</v>
      </c>
      <c r="C42" s="225" t="s">
        <v>428</v>
      </c>
      <c r="D42" s="220" t="s">
        <v>316</v>
      </c>
      <c r="E42" s="221">
        <v>45</v>
      </c>
      <c r="F42" s="222"/>
      <c r="G42" s="222"/>
      <c r="H42" s="222"/>
      <c r="I42" s="222"/>
      <c r="J42" s="222"/>
      <c r="K42" s="222"/>
      <c r="L42" s="222"/>
      <c r="M42" s="222"/>
      <c r="N42" s="222"/>
      <c r="O42" s="222"/>
      <c r="P42" s="222"/>
    </row>
    <row r="43" spans="1:16" ht="25.5" x14ac:dyDescent="0.2">
      <c r="A43" s="217"/>
      <c r="B43" s="218"/>
      <c r="C43" s="242" t="s">
        <v>317</v>
      </c>
      <c r="D43" s="220" t="s">
        <v>22</v>
      </c>
      <c r="E43" s="251">
        <v>1</v>
      </c>
      <c r="F43" s="222"/>
      <c r="G43" s="222"/>
      <c r="H43" s="222"/>
      <c r="I43" s="222"/>
      <c r="J43" s="222"/>
      <c r="K43" s="222"/>
      <c r="L43" s="222"/>
      <c r="M43" s="222"/>
      <c r="N43" s="222"/>
      <c r="O43" s="222"/>
      <c r="P43" s="222"/>
    </row>
    <row r="44" spans="1:16" x14ac:dyDescent="0.2">
      <c r="A44" s="217"/>
      <c r="B44" s="218"/>
      <c r="C44" s="242" t="s">
        <v>41</v>
      </c>
      <c r="D44" s="220"/>
      <c r="E44" s="251">
        <v>1</v>
      </c>
      <c r="F44" s="222"/>
      <c r="G44" s="222"/>
      <c r="H44" s="222"/>
      <c r="I44" s="222"/>
      <c r="J44" s="222"/>
      <c r="K44" s="222"/>
      <c r="L44" s="222"/>
      <c r="M44" s="222"/>
      <c r="N44" s="222"/>
      <c r="O44" s="222"/>
      <c r="P44" s="222"/>
    </row>
    <row r="45" spans="1:16" ht="25.5" x14ac:dyDescent="0.2">
      <c r="A45" s="217"/>
      <c r="B45" s="226"/>
      <c r="C45" s="242" t="s">
        <v>44</v>
      </c>
      <c r="D45" s="220" t="s">
        <v>22</v>
      </c>
      <c r="E45" s="251">
        <v>2</v>
      </c>
      <c r="F45" s="229"/>
      <c r="G45" s="229"/>
      <c r="H45" s="230"/>
      <c r="I45" s="222"/>
      <c r="J45" s="229"/>
      <c r="K45" s="222"/>
      <c r="L45" s="222"/>
      <c r="M45" s="222"/>
      <c r="N45" s="222"/>
      <c r="O45" s="222"/>
      <c r="P45" s="222"/>
    </row>
    <row r="46" spans="1:16" ht="18.75" customHeight="1" x14ac:dyDescent="0.2">
      <c r="A46" s="217"/>
      <c r="B46" s="218"/>
      <c r="C46" s="242" t="s">
        <v>331</v>
      </c>
      <c r="D46" s="220" t="s">
        <v>22</v>
      </c>
      <c r="E46" s="251">
        <v>2</v>
      </c>
      <c r="F46" s="222"/>
      <c r="G46" s="222"/>
      <c r="H46" s="222"/>
      <c r="I46" s="222"/>
      <c r="J46" s="222"/>
      <c r="K46" s="222"/>
      <c r="L46" s="222"/>
      <c r="M46" s="222"/>
      <c r="N46" s="222"/>
      <c r="O46" s="222"/>
      <c r="P46" s="222"/>
    </row>
    <row r="47" spans="1:16" x14ac:dyDescent="0.2">
      <c r="A47" s="217"/>
      <c r="B47" s="218"/>
      <c r="C47" s="242" t="s">
        <v>332</v>
      </c>
      <c r="D47" s="220" t="s">
        <v>22</v>
      </c>
      <c r="E47" s="251">
        <v>1</v>
      </c>
      <c r="F47" s="222"/>
      <c r="G47" s="222"/>
      <c r="H47" s="222"/>
      <c r="I47" s="222"/>
      <c r="J47" s="222"/>
      <c r="K47" s="222"/>
      <c r="L47" s="222"/>
      <c r="M47" s="222"/>
      <c r="N47" s="222"/>
      <c r="O47" s="222"/>
      <c r="P47" s="222"/>
    </row>
    <row r="48" spans="1:16" x14ac:dyDescent="0.2">
      <c r="A48" s="217"/>
      <c r="B48" s="218"/>
      <c r="C48" s="242" t="s">
        <v>363</v>
      </c>
      <c r="D48" s="220" t="s">
        <v>27</v>
      </c>
      <c r="E48" s="251">
        <v>1</v>
      </c>
      <c r="F48" s="222"/>
      <c r="G48" s="222"/>
      <c r="H48" s="222"/>
      <c r="I48" s="222"/>
      <c r="J48" s="222"/>
      <c r="K48" s="222"/>
      <c r="L48" s="222"/>
      <c r="M48" s="222"/>
      <c r="N48" s="222"/>
      <c r="O48" s="222"/>
      <c r="P48" s="222"/>
    </row>
    <row r="49" spans="1:16" x14ac:dyDescent="0.2">
      <c r="A49" s="217"/>
      <c r="B49" s="218"/>
      <c r="C49" s="257" t="s">
        <v>32</v>
      </c>
      <c r="D49" s="220"/>
      <c r="E49" s="251"/>
      <c r="F49" s="222"/>
      <c r="G49" s="222"/>
      <c r="H49" s="222"/>
      <c r="I49" s="222"/>
      <c r="J49" s="222"/>
      <c r="K49" s="222"/>
      <c r="L49" s="222"/>
      <c r="M49" s="222"/>
      <c r="N49" s="222"/>
      <c r="O49" s="222"/>
      <c r="P49" s="222"/>
    </row>
    <row r="50" spans="1:16" ht="38.25" x14ac:dyDescent="0.2">
      <c r="A50" s="217">
        <f>A42+1</f>
        <v>9</v>
      </c>
      <c r="B50" s="218" t="s">
        <v>19</v>
      </c>
      <c r="C50" s="258" t="s">
        <v>429</v>
      </c>
      <c r="D50" s="220" t="s">
        <v>316</v>
      </c>
      <c r="E50" s="221">
        <v>18.100000000000001</v>
      </c>
      <c r="F50" s="222"/>
      <c r="G50" s="222"/>
      <c r="H50" s="222"/>
      <c r="I50" s="222"/>
      <c r="J50" s="222"/>
      <c r="K50" s="222"/>
      <c r="L50" s="222"/>
      <c r="M50" s="222"/>
      <c r="N50" s="222"/>
      <c r="O50" s="222"/>
      <c r="P50" s="222"/>
    </row>
    <row r="51" spans="1:16" ht="38.25" x14ac:dyDescent="0.2">
      <c r="A51" s="217"/>
      <c r="B51" s="218"/>
      <c r="C51" s="270" t="s">
        <v>393</v>
      </c>
      <c r="D51" s="46" t="s">
        <v>22</v>
      </c>
      <c r="E51" s="49">
        <v>6</v>
      </c>
      <c r="F51" s="222"/>
      <c r="G51" s="222"/>
      <c r="H51" s="222"/>
      <c r="I51" s="222"/>
      <c r="J51" s="222"/>
      <c r="K51" s="222"/>
      <c r="L51" s="222"/>
      <c r="M51" s="222"/>
      <c r="N51" s="222"/>
      <c r="O51" s="222"/>
      <c r="P51" s="222"/>
    </row>
    <row r="52" spans="1:16" ht="25.5" x14ac:dyDescent="0.2">
      <c r="A52" s="217">
        <f>A50+1</f>
        <v>10</v>
      </c>
      <c r="B52" s="218" t="s">
        <v>19</v>
      </c>
      <c r="C52" s="227" t="s">
        <v>430</v>
      </c>
      <c r="D52" s="220" t="s">
        <v>316</v>
      </c>
      <c r="E52" s="250">
        <v>18.100000000000001</v>
      </c>
      <c r="F52" s="222"/>
      <c r="G52" s="222"/>
      <c r="H52" s="222"/>
      <c r="I52" s="222"/>
      <c r="J52" s="222"/>
      <c r="K52" s="222"/>
      <c r="L52" s="222"/>
      <c r="M52" s="222"/>
      <c r="N52" s="222"/>
      <c r="O52" s="222"/>
      <c r="P52" s="222"/>
    </row>
    <row r="53" spans="1:16" x14ac:dyDescent="0.2">
      <c r="A53" s="217"/>
      <c r="B53" s="218"/>
      <c r="C53" s="249" t="s">
        <v>51</v>
      </c>
      <c r="D53" s="220"/>
      <c r="E53" s="221"/>
      <c r="F53" s="222"/>
      <c r="G53" s="222"/>
      <c r="H53" s="222"/>
      <c r="I53" s="222"/>
      <c r="J53" s="222"/>
      <c r="K53" s="222"/>
      <c r="L53" s="222"/>
      <c r="M53" s="222"/>
      <c r="N53" s="222"/>
      <c r="O53" s="222"/>
      <c r="P53" s="222"/>
    </row>
    <row r="54" spans="1:16" x14ac:dyDescent="0.2">
      <c r="A54" s="217">
        <f>A52+1</f>
        <v>11</v>
      </c>
      <c r="B54" s="218" t="s">
        <v>19</v>
      </c>
      <c r="C54" s="227" t="s">
        <v>344</v>
      </c>
      <c r="D54" s="255" t="s">
        <v>27</v>
      </c>
      <c r="E54" s="253">
        <v>1</v>
      </c>
      <c r="F54" s="254"/>
      <c r="G54" s="222"/>
      <c r="H54" s="234"/>
      <c r="I54" s="254"/>
      <c r="J54" s="254"/>
      <c r="K54" s="254"/>
      <c r="L54" s="254"/>
      <c r="M54" s="254"/>
      <c r="N54" s="254"/>
      <c r="O54" s="254"/>
      <c r="P54" s="254"/>
    </row>
    <row r="55" spans="1:16" ht="153" x14ac:dyDescent="0.2">
      <c r="A55" s="217"/>
      <c r="B55" s="218"/>
      <c r="C55" s="242" t="s">
        <v>437</v>
      </c>
      <c r="D55" s="255" t="s">
        <v>27</v>
      </c>
      <c r="E55" s="253">
        <v>1</v>
      </c>
      <c r="F55" s="254"/>
      <c r="G55" s="222"/>
      <c r="H55" s="234"/>
      <c r="I55" s="222"/>
      <c r="J55" s="254"/>
      <c r="K55" s="254"/>
      <c r="L55" s="254"/>
      <c r="M55" s="254"/>
      <c r="N55" s="254"/>
      <c r="O55" s="254"/>
      <c r="P55" s="254"/>
    </row>
    <row r="56" spans="1:16" x14ac:dyDescent="0.2">
      <c r="A56" s="217"/>
      <c r="B56" s="218"/>
      <c r="C56" s="242" t="s">
        <v>436</v>
      </c>
      <c r="D56" s="255" t="s">
        <v>22</v>
      </c>
      <c r="E56" s="253">
        <v>1</v>
      </c>
      <c r="F56" s="254"/>
      <c r="G56" s="222"/>
      <c r="H56" s="234"/>
      <c r="I56" s="222"/>
      <c r="J56" s="254"/>
      <c r="K56" s="254"/>
      <c r="L56" s="254"/>
      <c r="M56" s="254"/>
      <c r="N56" s="254"/>
      <c r="O56" s="254"/>
      <c r="P56" s="254"/>
    </row>
    <row r="57" spans="1:16" x14ac:dyDescent="0.2">
      <c r="A57" s="217"/>
      <c r="B57" s="218"/>
      <c r="C57" s="242" t="s">
        <v>363</v>
      </c>
      <c r="D57" s="255" t="s">
        <v>27</v>
      </c>
      <c r="E57" s="253">
        <v>1</v>
      </c>
      <c r="F57" s="254"/>
      <c r="G57" s="222"/>
      <c r="H57" s="234"/>
      <c r="I57" s="222"/>
      <c r="J57" s="254"/>
      <c r="K57" s="254"/>
      <c r="L57" s="254"/>
      <c r="M57" s="254"/>
      <c r="N57" s="254"/>
      <c r="O57" s="254"/>
      <c r="P57" s="254"/>
    </row>
    <row r="58" spans="1:16" x14ac:dyDescent="0.2">
      <c r="A58" s="217"/>
      <c r="B58" s="218"/>
      <c r="C58" s="257" t="s">
        <v>336</v>
      </c>
      <c r="D58" s="220"/>
      <c r="E58" s="251"/>
      <c r="F58" s="222"/>
      <c r="G58" s="222"/>
      <c r="H58" s="222"/>
      <c r="I58" s="222"/>
      <c r="J58" s="222"/>
      <c r="K58" s="222"/>
      <c r="L58" s="222"/>
      <c r="M58" s="222"/>
      <c r="N58" s="222"/>
      <c r="O58" s="222"/>
      <c r="P58" s="222"/>
    </row>
    <row r="59" spans="1:16" ht="25.5" x14ac:dyDescent="0.2">
      <c r="A59" s="217">
        <f>A54+1</f>
        <v>12</v>
      </c>
      <c r="B59" s="218" t="s">
        <v>19</v>
      </c>
      <c r="C59" s="258" t="s">
        <v>337</v>
      </c>
      <c r="D59" s="220" t="s">
        <v>39</v>
      </c>
      <c r="E59" s="221">
        <v>55</v>
      </c>
      <c r="F59" s="222"/>
      <c r="G59" s="222"/>
      <c r="H59" s="222"/>
      <c r="I59" s="222"/>
      <c r="J59" s="222"/>
      <c r="K59" s="222"/>
      <c r="L59" s="222"/>
      <c r="M59" s="222"/>
      <c r="N59" s="222"/>
      <c r="O59" s="222"/>
      <c r="P59" s="222"/>
    </row>
    <row r="60" spans="1:16" ht="25.5" x14ac:dyDescent="0.2">
      <c r="A60" s="217">
        <f>A59+1</f>
        <v>13</v>
      </c>
      <c r="B60" s="218" t="s">
        <v>19</v>
      </c>
      <c r="C60" s="258" t="s">
        <v>338</v>
      </c>
      <c r="D60" s="220" t="s">
        <v>27</v>
      </c>
      <c r="E60" s="221">
        <v>1</v>
      </c>
      <c r="F60" s="222"/>
      <c r="G60" s="222"/>
      <c r="H60" s="222"/>
      <c r="I60" s="222"/>
      <c r="J60" s="222"/>
      <c r="K60" s="222"/>
      <c r="L60" s="222"/>
      <c r="M60" s="222"/>
      <c r="N60" s="222"/>
      <c r="O60" s="222"/>
      <c r="P60" s="222"/>
    </row>
    <row r="61" spans="1:16" ht="38.25" x14ac:dyDescent="0.2">
      <c r="A61" s="217">
        <f t="shared" ref="A61:A63" si="0">A60+1</f>
        <v>14</v>
      </c>
      <c r="B61" s="218" t="s">
        <v>19</v>
      </c>
      <c r="C61" s="258" t="s">
        <v>345</v>
      </c>
      <c r="D61" s="220" t="s">
        <v>27</v>
      </c>
      <c r="E61" s="221">
        <v>2</v>
      </c>
      <c r="F61" s="222"/>
      <c r="G61" s="222"/>
      <c r="H61" s="222"/>
      <c r="I61" s="222"/>
      <c r="J61" s="222"/>
      <c r="K61" s="222"/>
      <c r="L61" s="222"/>
      <c r="M61" s="222"/>
      <c r="N61" s="222"/>
      <c r="O61" s="222"/>
      <c r="P61" s="222"/>
    </row>
    <row r="62" spans="1:16" x14ac:dyDescent="0.2">
      <c r="A62" s="217">
        <f t="shared" si="0"/>
        <v>15</v>
      </c>
      <c r="B62" s="218" t="s">
        <v>19</v>
      </c>
      <c r="C62" s="258" t="s">
        <v>431</v>
      </c>
      <c r="D62" s="220" t="s">
        <v>27</v>
      </c>
      <c r="E62" s="221">
        <v>3</v>
      </c>
      <c r="F62" s="222"/>
      <c r="G62" s="222"/>
      <c r="H62" s="222"/>
      <c r="I62" s="222"/>
      <c r="J62" s="222"/>
      <c r="K62" s="222"/>
      <c r="L62" s="222"/>
      <c r="M62" s="222"/>
      <c r="N62" s="222"/>
      <c r="O62" s="222"/>
      <c r="P62" s="222"/>
    </row>
    <row r="63" spans="1:16" ht="25.5" x14ac:dyDescent="0.2">
      <c r="A63" s="217">
        <f t="shared" si="0"/>
        <v>16</v>
      </c>
      <c r="B63" s="218" t="s">
        <v>19</v>
      </c>
      <c r="C63" s="258" t="s">
        <v>340</v>
      </c>
      <c r="D63" s="220" t="s">
        <v>27</v>
      </c>
      <c r="E63" s="221">
        <v>1</v>
      </c>
      <c r="F63" s="222"/>
      <c r="G63" s="222"/>
      <c r="H63" s="222"/>
      <c r="I63" s="222"/>
      <c r="J63" s="222"/>
      <c r="K63" s="222"/>
      <c r="L63" s="222"/>
      <c r="M63" s="222"/>
      <c r="N63" s="222"/>
      <c r="O63" s="222"/>
      <c r="P63" s="222"/>
    </row>
    <row r="64" spans="1:16" x14ac:dyDescent="0.2">
      <c r="A64" s="217"/>
      <c r="B64" s="218"/>
      <c r="C64" s="224" t="s">
        <v>49</v>
      </c>
      <c r="D64" s="220"/>
      <c r="E64" s="221"/>
      <c r="F64" s="222"/>
      <c r="G64" s="222"/>
      <c r="H64" s="222"/>
      <c r="I64" s="222"/>
      <c r="J64" s="222"/>
      <c r="K64" s="222"/>
      <c r="L64" s="222"/>
      <c r="M64" s="222"/>
      <c r="N64" s="222"/>
      <c r="O64" s="222"/>
      <c r="P64" s="222"/>
    </row>
    <row r="65" spans="1:16" ht="25.5" x14ac:dyDescent="0.2">
      <c r="A65" s="217">
        <f>A63+1</f>
        <v>17</v>
      </c>
      <c r="B65" s="218" t="s">
        <v>19</v>
      </c>
      <c r="C65" s="225" t="s">
        <v>308</v>
      </c>
      <c r="D65" s="220" t="s">
        <v>27</v>
      </c>
      <c r="E65" s="221">
        <v>1</v>
      </c>
      <c r="F65" s="222"/>
      <c r="G65" s="222"/>
      <c r="H65" s="222"/>
      <c r="I65" s="222"/>
      <c r="J65" s="222"/>
      <c r="K65" s="222"/>
      <c r="L65" s="222"/>
      <c r="M65" s="222"/>
      <c r="N65" s="222"/>
      <c r="O65" s="222"/>
      <c r="P65" s="222"/>
    </row>
    <row r="66" spans="1:16" x14ac:dyDescent="0.2">
      <c r="A66" s="217"/>
      <c r="B66" s="218"/>
      <c r="C66" s="223"/>
      <c r="D66" s="220"/>
      <c r="E66" s="221"/>
      <c r="F66" s="222"/>
      <c r="G66" s="222"/>
      <c r="H66" s="222"/>
      <c r="I66" s="222"/>
      <c r="J66" s="222"/>
      <c r="K66" s="222"/>
      <c r="L66" s="222"/>
      <c r="M66" s="222"/>
      <c r="N66" s="222"/>
      <c r="O66" s="222"/>
      <c r="P66" s="222"/>
    </row>
    <row r="67" spans="1:16" x14ac:dyDescent="0.2">
      <c r="A67" s="226"/>
      <c r="B67" s="226"/>
      <c r="C67" s="227"/>
      <c r="D67" s="228"/>
      <c r="E67" s="228"/>
      <c r="F67" s="229"/>
      <c r="G67" s="229"/>
      <c r="H67" s="230"/>
      <c r="I67" s="229"/>
      <c r="J67" s="229"/>
      <c r="K67" s="229"/>
      <c r="L67" s="229"/>
      <c r="M67" s="229"/>
      <c r="N67" s="229"/>
      <c r="O67" s="229"/>
      <c r="P67" s="229"/>
    </row>
    <row r="68" spans="1:16" x14ac:dyDescent="0.2">
      <c r="A68" s="226"/>
      <c r="B68" s="226"/>
      <c r="C68" s="227"/>
      <c r="D68" s="228"/>
      <c r="E68" s="228"/>
      <c r="F68" s="229"/>
      <c r="G68" s="229"/>
      <c r="H68" s="230"/>
      <c r="I68" s="229"/>
      <c r="J68" s="229"/>
      <c r="K68" s="229"/>
      <c r="L68" s="229"/>
      <c r="M68" s="229"/>
      <c r="N68" s="229"/>
      <c r="O68" s="229"/>
      <c r="P68" s="229"/>
    </row>
    <row r="69" spans="1:16" x14ac:dyDescent="0.2">
      <c r="A69" s="396" t="s">
        <v>309</v>
      </c>
      <c r="B69" s="396"/>
      <c r="C69" s="396"/>
      <c r="D69" s="396"/>
      <c r="E69" s="396"/>
      <c r="F69" s="396"/>
      <c r="G69" s="396"/>
      <c r="H69" s="396"/>
      <c r="I69" s="396"/>
      <c r="J69" s="396"/>
      <c r="K69" s="231"/>
      <c r="L69" s="232">
        <f>SUM(L16:L68)</f>
        <v>0</v>
      </c>
      <c r="M69" s="232">
        <f>SUM(M16:M68)</f>
        <v>0</v>
      </c>
      <c r="N69" s="232">
        <f>SUM(N16:N68)</f>
        <v>0</v>
      </c>
      <c r="O69" s="232">
        <f>SUM(O16:O68)</f>
        <v>0</v>
      </c>
      <c r="P69" s="232">
        <f>M69+N69+O69</f>
        <v>0</v>
      </c>
    </row>
    <row r="70" spans="1:16" x14ac:dyDescent="0.2">
      <c r="A70" s="402" t="s">
        <v>53</v>
      </c>
      <c r="B70" s="402"/>
      <c r="C70" s="402"/>
      <c r="D70" s="402"/>
      <c r="E70" s="402"/>
      <c r="F70" s="402"/>
      <c r="G70" s="402"/>
      <c r="H70" s="402"/>
      <c r="I70" s="402"/>
      <c r="J70" s="402"/>
      <c r="K70" s="266">
        <v>0.12</v>
      </c>
      <c r="L70" s="234"/>
      <c r="M70" s="234">
        <f>ROUND(M69*K70,2)</f>
        <v>0</v>
      </c>
      <c r="N70" s="234">
        <f>ROUND(N69*K70,2)</f>
        <v>0</v>
      </c>
      <c r="O70" s="234">
        <f>ROUND(O69*K70,2)</f>
        <v>0</v>
      </c>
      <c r="P70" s="234">
        <f>ROUND(P69*K70,2)</f>
        <v>0</v>
      </c>
    </row>
    <row r="71" spans="1:16" x14ac:dyDescent="0.2">
      <c r="A71" s="403" t="s">
        <v>54</v>
      </c>
      <c r="B71" s="403"/>
      <c r="C71" s="403"/>
      <c r="D71" s="403"/>
      <c r="E71" s="403"/>
      <c r="F71" s="403"/>
      <c r="G71" s="403"/>
      <c r="H71" s="403"/>
      <c r="I71" s="403"/>
      <c r="J71" s="403"/>
      <c r="K71" s="267"/>
      <c r="L71" s="234"/>
      <c r="M71" s="234"/>
      <c r="N71" s="234"/>
      <c r="O71" s="234"/>
      <c r="P71" s="234">
        <f>ROUND(P70*9%,2)</f>
        <v>0</v>
      </c>
    </row>
    <row r="72" spans="1:16" x14ac:dyDescent="0.2">
      <c r="A72" s="402" t="s">
        <v>55</v>
      </c>
      <c r="B72" s="402"/>
      <c r="C72" s="402"/>
      <c r="D72" s="402"/>
      <c r="E72" s="402"/>
      <c r="F72" s="402"/>
      <c r="G72" s="402"/>
      <c r="H72" s="402"/>
      <c r="I72" s="402"/>
      <c r="J72" s="402"/>
      <c r="K72" s="266">
        <v>0.06</v>
      </c>
      <c r="L72" s="234"/>
      <c r="M72" s="234">
        <f>ROUND(M69*K72,2)</f>
        <v>0</v>
      </c>
      <c r="N72" s="234">
        <f>ROUND(N69*K72,2)</f>
        <v>0</v>
      </c>
      <c r="O72" s="234">
        <f>ROUND(O69*K72,2)</f>
        <v>0</v>
      </c>
      <c r="P72" s="234">
        <f>ROUND(P69*K72,2)</f>
        <v>0</v>
      </c>
    </row>
    <row r="73" spans="1:16" x14ac:dyDescent="0.2">
      <c r="A73" s="396" t="s">
        <v>56</v>
      </c>
      <c r="B73" s="396"/>
      <c r="C73" s="396"/>
      <c r="D73" s="396"/>
      <c r="E73" s="396"/>
      <c r="F73" s="396"/>
      <c r="G73" s="396"/>
      <c r="H73" s="396"/>
      <c r="I73" s="396"/>
      <c r="J73" s="396"/>
      <c r="K73" s="235"/>
      <c r="L73" s="232"/>
      <c r="M73" s="232">
        <f>M69+M70+M72</f>
        <v>0</v>
      </c>
      <c r="N73" s="232">
        <f>N69+N70+N72</f>
        <v>0</v>
      </c>
      <c r="O73" s="232">
        <f>O69+O70+O72</f>
        <v>0</v>
      </c>
      <c r="P73" s="232">
        <f>M73+N73+O73</f>
        <v>0</v>
      </c>
    </row>
    <row r="74" spans="1:16" x14ac:dyDescent="0.2">
      <c r="A74" s="402" t="s">
        <v>57</v>
      </c>
      <c r="B74" s="402"/>
      <c r="C74" s="402"/>
      <c r="D74" s="402"/>
      <c r="E74" s="402"/>
      <c r="F74" s="402"/>
      <c r="G74" s="402"/>
      <c r="H74" s="402"/>
      <c r="I74" s="402"/>
      <c r="J74" s="402"/>
      <c r="K74" s="233">
        <v>0.21</v>
      </c>
      <c r="L74" s="234"/>
      <c r="M74" s="234"/>
      <c r="N74" s="234"/>
      <c r="O74" s="234"/>
      <c r="P74" s="234">
        <f>ROUND(P73*K74,2)</f>
        <v>0</v>
      </c>
    </row>
    <row r="75" spans="1:16" x14ac:dyDescent="0.2">
      <c r="A75" s="396" t="s">
        <v>58</v>
      </c>
      <c r="B75" s="396"/>
      <c r="C75" s="396"/>
      <c r="D75" s="396"/>
      <c r="E75" s="396"/>
      <c r="F75" s="396"/>
      <c r="G75" s="396"/>
      <c r="H75" s="396"/>
      <c r="I75" s="396"/>
      <c r="J75" s="396"/>
      <c r="K75" s="235"/>
      <c r="L75" s="232"/>
      <c r="M75" s="232"/>
      <c r="N75" s="232"/>
      <c r="O75" s="232"/>
      <c r="P75" s="232">
        <f>P73+P74</f>
        <v>0</v>
      </c>
    </row>
    <row r="76" spans="1:16" x14ac:dyDescent="0.2">
      <c r="A76" s="236"/>
      <c r="B76" s="236"/>
      <c r="C76" s="236"/>
      <c r="D76" s="236"/>
      <c r="E76" s="236"/>
      <c r="F76" s="236"/>
      <c r="G76" s="236"/>
      <c r="H76" s="236"/>
      <c r="I76" s="236"/>
      <c r="J76" s="236"/>
      <c r="K76" s="237"/>
      <c r="L76" s="238"/>
      <c r="M76" s="238"/>
      <c r="N76" s="238"/>
      <c r="O76" s="238"/>
      <c r="P76" s="238"/>
    </row>
    <row r="77" spans="1:16" x14ac:dyDescent="0.2">
      <c r="A77" s="239"/>
      <c r="B77" s="240"/>
      <c r="C77" s="240"/>
      <c r="D77" s="241"/>
      <c r="E77" s="240"/>
      <c r="F77" s="241"/>
      <c r="G77" s="241"/>
      <c r="H77" s="241"/>
      <c r="I77" s="241"/>
      <c r="J77" s="241"/>
      <c r="K77" s="241"/>
      <c r="L77" s="241"/>
      <c r="M77" s="241"/>
      <c r="N77" s="240"/>
      <c r="O77" s="240"/>
      <c r="P77" s="240"/>
    </row>
    <row r="78" spans="1:16" x14ac:dyDescent="0.2">
      <c r="A78" s="240"/>
      <c r="B78" s="240"/>
      <c r="C78" s="240"/>
      <c r="D78" s="241"/>
      <c r="E78" s="240"/>
      <c r="F78" s="241"/>
      <c r="G78" s="241"/>
      <c r="H78" s="241"/>
      <c r="I78" s="241"/>
      <c r="J78" s="241"/>
      <c r="K78" s="241"/>
      <c r="L78" s="241"/>
      <c r="M78" s="241"/>
      <c r="N78" s="241"/>
      <c r="O78" s="241"/>
      <c r="P78" s="241"/>
    </row>
    <row r="79" spans="1:16" x14ac:dyDescent="0.2">
      <c r="A79" s="240"/>
      <c r="B79" s="240"/>
      <c r="C79" s="240"/>
      <c r="D79" s="241"/>
      <c r="E79" s="240"/>
      <c r="F79" s="241"/>
      <c r="G79" s="241"/>
      <c r="H79" s="241"/>
      <c r="I79" s="241"/>
      <c r="J79" s="241"/>
      <c r="K79" s="241"/>
      <c r="L79" s="241"/>
      <c r="M79" s="241"/>
      <c r="N79" s="241"/>
      <c r="O79" s="241"/>
      <c r="P79" s="241"/>
    </row>
    <row r="80" spans="1:16" x14ac:dyDescent="0.2">
      <c r="A80" s="240"/>
      <c r="B80" s="240"/>
      <c r="C80" s="240"/>
      <c r="D80" s="241"/>
      <c r="E80" s="240"/>
      <c r="F80" s="241"/>
      <c r="G80" s="241"/>
      <c r="H80" s="241"/>
      <c r="I80" s="241"/>
      <c r="J80" s="241"/>
      <c r="K80" s="241"/>
      <c r="L80" s="241"/>
      <c r="M80" s="241"/>
      <c r="N80" s="241"/>
      <c r="O80" s="241"/>
      <c r="P80" s="241"/>
    </row>
    <row r="81" spans="1:16" x14ac:dyDescent="0.2">
      <c r="A81" s="206" t="s">
        <v>60</v>
      </c>
      <c r="B81" s="404"/>
      <c r="C81" s="404"/>
      <c r="D81" s="241"/>
      <c r="E81" s="240"/>
      <c r="F81" s="241"/>
      <c r="G81" s="241"/>
      <c r="H81" s="206" t="s">
        <v>61</v>
      </c>
      <c r="I81" s="405"/>
      <c r="J81" s="405"/>
      <c r="K81" s="405"/>
      <c r="L81" s="405"/>
      <c r="M81" s="405"/>
      <c r="N81" s="405"/>
      <c r="O81" s="241"/>
      <c r="P81" s="241"/>
    </row>
    <row r="82" spans="1:16" x14ac:dyDescent="0.2">
      <c r="A82" s="240"/>
      <c r="B82" s="406" t="s">
        <v>62</v>
      </c>
      <c r="C82" s="406"/>
      <c r="D82" s="241"/>
      <c r="E82" s="240"/>
      <c r="F82" s="241"/>
      <c r="G82" s="241"/>
      <c r="H82" s="240"/>
      <c r="I82" s="406" t="s">
        <v>62</v>
      </c>
      <c r="J82" s="406"/>
      <c r="K82" s="406"/>
      <c r="L82" s="406"/>
      <c r="M82" s="406"/>
      <c r="N82" s="406"/>
      <c r="O82" s="241"/>
      <c r="P82" s="241"/>
    </row>
    <row r="83" spans="1:16" x14ac:dyDescent="0.2">
      <c r="A83" s="240"/>
      <c r="B83" s="240"/>
      <c r="C83" s="240"/>
      <c r="D83" s="241"/>
      <c r="E83" s="240"/>
      <c r="F83" s="241"/>
      <c r="G83" s="241"/>
      <c r="H83" s="241"/>
      <c r="I83" s="241"/>
      <c r="J83" s="241"/>
      <c r="K83" s="241"/>
      <c r="L83" s="241"/>
      <c r="M83" s="241"/>
      <c r="N83" s="241"/>
      <c r="O83" s="241"/>
      <c r="P83" s="241"/>
    </row>
    <row r="84" spans="1:16" x14ac:dyDescent="0.2">
      <c r="A84" s="240"/>
      <c r="B84" s="240"/>
      <c r="C84" s="240"/>
      <c r="D84" s="241"/>
      <c r="E84" s="240"/>
      <c r="F84" s="241"/>
      <c r="G84" s="241"/>
      <c r="H84" s="241"/>
      <c r="I84" s="241"/>
      <c r="J84" s="241"/>
      <c r="K84" s="241"/>
      <c r="L84" s="241"/>
      <c r="M84" s="241"/>
      <c r="N84" s="241"/>
      <c r="O84" s="241"/>
      <c r="P84" s="241"/>
    </row>
    <row r="85" spans="1:16" x14ac:dyDescent="0.2">
      <c r="A85" s="243"/>
      <c r="B85" s="243"/>
      <c r="C85" s="244"/>
      <c r="D85" s="245"/>
      <c r="E85" s="246"/>
      <c r="F85" s="243"/>
      <c r="G85" s="246"/>
      <c r="H85" s="247"/>
      <c r="I85" s="247"/>
      <c r="J85" s="247"/>
      <c r="K85" s="247"/>
      <c r="L85" s="247"/>
      <c r="M85" s="247"/>
      <c r="N85" s="247"/>
      <c r="O85" s="247"/>
      <c r="P85" s="247"/>
    </row>
  </sheetData>
  <mergeCells count="27">
    <mergeCell ref="A74:J74"/>
    <mergeCell ref="A75:J75"/>
    <mergeCell ref="B81:C81"/>
    <mergeCell ref="I81:N81"/>
    <mergeCell ref="B82:C82"/>
    <mergeCell ref="I82:N82"/>
    <mergeCell ref="A73:J73"/>
    <mergeCell ref="A9:F9"/>
    <mergeCell ref="M9:P9"/>
    <mergeCell ref="M11:P11"/>
    <mergeCell ref="A13:A14"/>
    <mergeCell ref="B13:B14"/>
    <mergeCell ref="C13:C14"/>
    <mergeCell ref="D13:D14"/>
    <mergeCell ref="E13:E14"/>
    <mergeCell ref="F13:K13"/>
    <mergeCell ref="L13:P13"/>
    <mergeCell ref="A69:J69"/>
    <mergeCell ref="A70:J70"/>
    <mergeCell ref="A71:J71"/>
    <mergeCell ref="A72:J72"/>
    <mergeCell ref="C7:P7"/>
    <mergeCell ref="A1:P1"/>
    <mergeCell ref="A3:P3"/>
    <mergeCell ref="A4:P4"/>
    <mergeCell ref="C5:P5"/>
    <mergeCell ref="C6:P6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P52"/>
  <sheetViews>
    <sheetView topLeftCell="A16" workbookViewId="0">
      <selection sqref="A1:P1"/>
    </sheetView>
  </sheetViews>
  <sheetFormatPr defaultRowHeight="12.75" x14ac:dyDescent="0.2"/>
  <cols>
    <col min="3" max="3" width="42.28515625" customWidth="1"/>
  </cols>
  <sheetData>
    <row r="1" spans="1:16" ht="18.75" x14ac:dyDescent="0.2">
      <c r="A1" s="393" t="s">
        <v>372</v>
      </c>
      <c r="B1" s="393"/>
      <c r="C1" s="393"/>
      <c r="D1" s="393"/>
      <c r="E1" s="393"/>
      <c r="F1" s="393"/>
      <c r="G1" s="393"/>
      <c r="H1" s="393"/>
      <c r="I1" s="393"/>
      <c r="J1" s="393"/>
      <c r="K1" s="393"/>
      <c r="L1" s="393"/>
      <c r="M1" s="393"/>
      <c r="N1" s="393"/>
      <c r="O1" s="393"/>
      <c r="P1" s="393"/>
    </row>
    <row r="2" spans="1:16" ht="18.75" x14ac:dyDescent="0.2">
      <c r="A2" s="202"/>
      <c r="B2" s="202"/>
      <c r="C2" s="202"/>
      <c r="D2" s="202"/>
      <c r="E2" s="202"/>
      <c r="F2" s="202"/>
      <c r="G2" s="202"/>
      <c r="H2" s="202"/>
      <c r="I2" s="202"/>
      <c r="J2" s="202"/>
      <c r="K2" s="202"/>
      <c r="L2" s="202"/>
      <c r="M2" s="202"/>
      <c r="N2" s="202"/>
      <c r="O2" s="202"/>
      <c r="P2" s="202"/>
    </row>
    <row r="3" spans="1:16" ht="18.75" x14ac:dyDescent="0.2">
      <c r="A3" s="394" t="str">
        <f>UPPER("Remonta darbi. 336. kabinets")</f>
        <v>REMONTA DARBI. 336. KABINETS</v>
      </c>
      <c r="B3" s="394"/>
      <c r="C3" s="394"/>
      <c r="D3" s="394"/>
      <c r="E3" s="394"/>
      <c r="F3" s="394"/>
      <c r="G3" s="394"/>
      <c r="H3" s="394"/>
      <c r="I3" s="394"/>
      <c r="J3" s="394"/>
      <c r="K3" s="394"/>
      <c r="L3" s="394"/>
      <c r="M3" s="394"/>
      <c r="N3" s="394"/>
      <c r="O3" s="394"/>
      <c r="P3" s="394"/>
    </row>
    <row r="4" spans="1:16" x14ac:dyDescent="0.2">
      <c r="A4" s="395" t="s">
        <v>0</v>
      </c>
      <c r="B4" s="395"/>
      <c r="C4" s="395"/>
      <c r="D4" s="395"/>
      <c r="E4" s="395"/>
      <c r="F4" s="395"/>
      <c r="G4" s="395"/>
      <c r="H4" s="395"/>
      <c r="I4" s="395"/>
      <c r="J4" s="395"/>
      <c r="K4" s="395"/>
      <c r="L4" s="395"/>
      <c r="M4" s="395"/>
      <c r="N4" s="395"/>
      <c r="O4" s="395"/>
      <c r="P4" s="395"/>
    </row>
    <row r="5" spans="1:16" x14ac:dyDescent="0.2">
      <c r="A5" s="203" t="s">
        <v>1</v>
      </c>
      <c r="B5" s="203"/>
      <c r="C5" s="392" t="s">
        <v>123</v>
      </c>
      <c r="D5" s="392"/>
      <c r="E5" s="392"/>
      <c r="F5" s="392"/>
      <c r="G5" s="392"/>
      <c r="H5" s="392"/>
      <c r="I5" s="392"/>
      <c r="J5" s="392"/>
      <c r="K5" s="392"/>
      <c r="L5" s="392"/>
      <c r="M5" s="392"/>
      <c r="N5" s="392"/>
      <c r="O5" s="392"/>
      <c r="P5" s="392"/>
    </row>
    <row r="6" spans="1:16" x14ac:dyDescent="0.2">
      <c r="A6" s="203" t="s">
        <v>2</v>
      </c>
      <c r="B6" s="203"/>
      <c r="C6" s="392" t="s">
        <v>123</v>
      </c>
      <c r="D6" s="392"/>
      <c r="E6" s="392"/>
      <c r="F6" s="392"/>
      <c r="G6" s="392"/>
      <c r="H6" s="392"/>
      <c r="I6" s="392"/>
      <c r="J6" s="392"/>
      <c r="K6" s="392"/>
      <c r="L6" s="392"/>
      <c r="M6" s="392"/>
      <c r="N6" s="392"/>
      <c r="O6" s="392"/>
      <c r="P6" s="392"/>
    </row>
    <row r="7" spans="1:16" x14ac:dyDescent="0.2">
      <c r="A7" s="203" t="s">
        <v>3</v>
      </c>
      <c r="B7" s="203"/>
      <c r="C7" s="392" t="s">
        <v>307</v>
      </c>
      <c r="D7" s="392"/>
      <c r="E7" s="392"/>
      <c r="F7" s="392"/>
      <c r="G7" s="392"/>
      <c r="H7" s="392"/>
      <c r="I7" s="392"/>
      <c r="J7" s="392"/>
      <c r="K7" s="392"/>
      <c r="L7" s="392"/>
      <c r="M7" s="392"/>
      <c r="N7" s="392"/>
      <c r="O7" s="392"/>
      <c r="P7" s="392"/>
    </row>
    <row r="8" spans="1:16" x14ac:dyDescent="0.2">
      <c r="A8" s="203"/>
      <c r="B8" s="203"/>
      <c r="C8" s="204"/>
      <c r="D8" s="204"/>
      <c r="E8" s="204"/>
      <c r="F8" s="204"/>
      <c r="G8" s="204"/>
      <c r="H8" s="204"/>
      <c r="I8" s="204"/>
      <c r="J8" s="204"/>
      <c r="K8" s="204"/>
      <c r="L8" s="204"/>
      <c r="M8" s="204"/>
      <c r="N8" s="204"/>
      <c r="O8" s="204"/>
      <c r="P8" s="204"/>
    </row>
    <row r="9" spans="1:16" x14ac:dyDescent="0.2">
      <c r="A9" s="397"/>
      <c r="B9" s="397"/>
      <c r="C9" s="397"/>
      <c r="D9" s="397"/>
      <c r="E9" s="397"/>
      <c r="F9" s="397"/>
      <c r="G9" s="203"/>
      <c r="H9" s="203"/>
      <c r="I9" s="205"/>
      <c r="J9" s="205"/>
      <c r="K9" s="205"/>
      <c r="L9" s="206"/>
      <c r="M9" s="398">
        <f>P47</f>
        <v>0</v>
      </c>
      <c r="N9" s="398"/>
      <c r="O9" s="398"/>
      <c r="P9" s="398"/>
    </row>
    <row r="10" spans="1:16" x14ac:dyDescent="0.2">
      <c r="A10" s="207"/>
      <c r="B10" s="207"/>
      <c r="C10" s="208"/>
      <c r="D10" s="209"/>
      <c r="E10" s="210"/>
      <c r="F10" s="209"/>
      <c r="G10" s="209"/>
      <c r="H10" s="205"/>
      <c r="I10" s="205"/>
      <c r="J10" s="205"/>
      <c r="K10" s="205"/>
      <c r="L10" s="205"/>
      <c r="M10" s="211"/>
      <c r="N10" s="203"/>
      <c r="O10" s="203"/>
      <c r="P10" s="203"/>
    </row>
    <row r="11" spans="1:16" x14ac:dyDescent="0.2">
      <c r="A11" s="207"/>
      <c r="B11" s="207"/>
      <c r="C11" s="208"/>
      <c r="D11" s="209"/>
      <c r="E11" s="210"/>
      <c r="F11" s="209"/>
      <c r="G11" s="209"/>
      <c r="H11" s="205"/>
      <c r="I11" s="205"/>
      <c r="J11" s="205"/>
      <c r="K11" s="205"/>
      <c r="L11" s="212"/>
      <c r="M11" s="399"/>
      <c r="N11" s="399"/>
      <c r="O11" s="399"/>
      <c r="P11" s="399"/>
    </row>
    <row r="12" spans="1:16" x14ac:dyDescent="0.2">
      <c r="A12" s="206"/>
      <c r="B12" s="206"/>
      <c r="C12" s="206"/>
      <c r="D12" s="209"/>
      <c r="E12" s="209"/>
      <c r="F12" s="205"/>
      <c r="G12" s="205"/>
      <c r="H12" s="205"/>
      <c r="I12" s="205"/>
      <c r="J12" s="205"/>
      <c r="K12" s="205"/>
      <c r="L12" s="205"/>
      <c r="M12" s="212"/>
      <c r="N12" s="211"/>
      <c r="O12" s="203"/>
      <c r="P12" s="203"/>
    </row>
    <row r="13" spans="1:16" x14ac:dyDescent="0.2">
      <c r="A13" s="400" t="s">
        <v>4</v>
      </c>
      <c r="B13" s="400" t="s">
        <v>5</v>
      </c>
      <c r="C13" s="400" t="s">
        <v>6</v>
      </c>
      <c r="D13" s="400" t="s">
        <v>7</v>
      </c>
      <c r="E13" s="400" t="s">
        <v>8</v>
      </c>
      <c r="F13" s="401" t="s">
        <v>9</v>
      </c>
      <c r="G13" s="401"/>
      <c r="H13" s="401"/>
      <c r="I13" s="401"/>
      <c r="J13" s="401"/>
      <c r="K13" s="401"/>
      <c r="L13" s="401" t="s">
        <v>10</v>
      </c>
      <c r="M13" s="401"/>
      <c r="N13" s="401"/>
      <c r="O13" s="401"/>
      <c r="P13" s="401"/>
    </row>
    <row r="14" spans="1:16" ht="51" x14ac:dyDescent="0.2">
      <c r="A14" s="400"/>
      <c r="B14" s="400"/>
      <c r="C14" s="400"/>
      <c r="D14" s="400"/>
      <c r="E14" s="400"/>
      <c r="F14" s="213" t="s">
        <v>11</v>
      </c>
      <c r="G14" s="213" t="s">
        <v>12</v>
      </c>
      <c r="H14" s="213" t="s">
        <v>13</v>
      </c>
      <c r="I14" s="213" t="s">
        <v>362</v>
      </c>
      <c r="J14" s="213" t="s">
        <v>14</v>
      </c>
      <c r="K14" s="213" t="s">
        <v>15</v>
      </c>
      <c r="L14" s="213" t="s">
        <v>16</v>
      </c>
      <c r="M14" s="213" t="s">
        <v>13</v>
      </c>
      <c r="N14" s="213" t="s">
        <v>362</v>
      </c>
      <c r="O14" s="213" t="s">
        <v>14</v>
      </c>
      <c r="P14" s="213" t="s">
        <v>17</v>
      </c>
    </row>
    <row r="15" spans="1:16" ht="13.5" thickBot="1" x14ac:dyDescent="0.25">
      <c r="A15" s="214">
        <v>1</v>
      </c>
      <c r="B15" s="214"/>
      <c r="C15" s="214">
        <v>3</v>
      </c>
      <c r="D15" s="215">
        <v>4</v>
      </c>
      <c r="E15" s="214">
        <v>5</v>
      </c>
      <c r="F15" s="215">
        <v>6</v>
      </c>
      <c r="G15" s="214">
        <v>7</v>
      </c>
      <c r="H15" s="214">
        <v>8</v>
      </c>
      <c r="I15" s="215">
        <v>9</v>
      </c>
      <c r="J15" s="215">
        <v>10</v>
      </c>
      <c r="K15" s="214">
        <v>11</v>
      </c>
      <c r="L15" s="214">
        <v>12</v>
      </c>
      <c r="M15" s="214">
        <v>13</v>
      </c>
      <c r="N15" s="215">
        <v>14</v>
      </c>
      <c r="O15" s="215">
        <v>15</v>
      </c>
      <c r="P15" s="215">
        <v>16</v>
      </c>
    </row>
    <row r="16" spans="1:16" ht="13.5" thickTop="1" x14ac:dyDescent="0.2">
      <c r="A16" s="217"/>
      <c r="B16" s="218"/>
      <c r="C16" s="216" t="str">
        <f>UPPER("336. kabinets")</f>
        <v>336. KABINETS</v>
      </c>
      <c r="D16" s="220"/>
      <c r="E16" s="221"/>
      <c r="F16" s="222"/>
      <c r="G16" s="222"/>
      <c r="H16" s="222"/>
      <c r="I16" s="222"/>
      <c r="J16" s="222"/>
      <c r="K16" s="222"/>
      <c r="L16" s="222"/>
      <c r="M16" s="222"/>
      <c r="N16" s="222"/>
      <c r="O16" s="222"/>
      <c r="P16" s="222"/>
    </row>
    <row r="17" spans="1:16" ht="25.5" x14ac:dyDescent="0.2">
      <c r="A17" s="217">
        <v>1</v>
      </c>
      <c r="B17" s="218" t="s">
        <v>19</v>
      </c>
      <c r="C17" s="219" t="s">
        <v>310</v>
      </c>
      <c r="D17" s="220" t="s">
        <v>27</v>
      </c>
      <c r="E17" s="221">
        <v>1</v>
      </c>
      <c r="F17" s="222"/>
      <c r="G17" s="222"/>
      <c r="H17" s="222"/>
      <c r="I17" s="222"/>
      <c r="J17" s="222"/>
      <c r="K17" s="222"/>
      <c r="L17" s="222"/>
      <c r="M17" s="222"/>
      <c r="N17" s="222"/>
      <c r="O17" s="222"/>
      <c r="P17" s="222"/>
    </row>
    <row r="18" spans="1:16" ht="25.5" x14ac:dyDescent="0.2">
      <c r="A18" s="217"/>
      <c r="B18" s="218"/>
      <c r="C18" s="242" t="s">
        <v>63</v>
      </c>
      <c r="D18" s="220" t="s">
        <v>22</v>
      </c>
      <c r="E18" s="221">
        <v>1</v>
      </c>
      <c r="F18" s="222"/>
      <c r="G18" s="222"/>
      <c r="H18" s="222"/>
      <c r="I18" s="222"/>
      <c r="J18" s="222"/>
      <c r="K18" s="222"/>
      <c r="L18" s="222"/>
      <c r="M18" s="222"/>
      <c r="N18" s="222"/>
      <c r="O18" s="222"/>
      <c r="P18" s="222"/>
    </row>
    <row r="19" spans="1:16" ht="25.5" x14ac:dyDescent="0.2">
      <c r="A19" s="217"/>
      <c r="B19" s="218"/>
      <c r="C19" s="242" t="s">
        <v>24</v>
      </c>
      <c r="D19" s="220" t="s">
        <v>25</v>
      </c>
      <c r="E19" s="221">
        <v>1</v>
      </c>
      <c r="F19" s="222"/>
      <c r="G19" s="222"/>
      <c r="H19" s="222"/>
      <c r="I19" s="222"/>
      <c r="J19" s="222"/>
      <c r="K19" s="222"/>
      <c r="L19" s="222"/>
      <c r="M19" s="222"/>
      <c r="N19" s="222"/>
      <c r="O19" s="222"/>
      <c r="P19" s="222"/>
    </row>
    <row r="20" spans="1:16" x14ac:dyDescent="0.2">
      <c r="A20" s="217">
        <f>A17+1</f>
        <v>2</v>
      </c>
      <c r="B20" s="218" t="s">
        <v>19</v>
      </c>
      <c r="C20" s="219" t="s">
        <v>322</v>
      </c>
      <c r="D20" s="220" t="s">
        <v>27</v>
      </c>
      <c r="E20" s="221">
        <v>1</v>
      </c>
      <c r="F20" s="222"/>
      <c r="G20" s="222"/>
      <c r="H20" s="222"/>
      <c r="I20" s="222"/>
      <c r="J20" s="222"/>
      <c r="K20" s="222"/>
      <c r="L20" s="222"/>
      <c r="M20" s="222"/>
      <c r="N20" s="222"/>
      <c r="O20" s="222"/>
      <c r="P20" s="222"/>
    </row>
    <row r="21" spans="1:16" x14ac:dyDescent="0.2">
      <c r="A21" s="217"/>
      <c r="B21" s="218"/>
      <c r="C21" s="256" t="s">
        <v>36</v>
      </c>
      <c r="D21" s="220"/>
      <c r="E21" s="221"/>
      <c r="F21" s="222"/>
      <c r="G21" s="222"/>
      <c r="H21" s="222"/>
      <c r="I21" s="222"/>
      <c r="J21" s="222"/>
      <c r="K21" s="222"/>
      <c r="L21" s="222"/>
      <c r="M21" s="222"/>
      <c r="N21" s="222"/>
      <c r="O21" s="222"/>
      <c r="P21" s="222"/>
    </row>
    <row r="22" spans="1:16" x14ac:dyDescent="0.2">
      <c r="A22" s="217"/>
      <c r="B22" s="218"/>
      <c r="C22" s="257" t="s">
        <v>29</v>
      </c>
      <c r="D22" s="220"/>
      <c r="E22" s="221"/>
      <c r="F22" s="222"/>
      <c r="G22" s="222"/>
      <c r="H22" s="222"/>
      <c r="I22" s="222"/>
      <c r="J22" s="222"/>
      <c r="K22" s="222"/>
      <c r="L22" s="222"/>
      <c r="M22" s="222"/>
      <c r="N22" s="222"/>
      <c r="O22" s="222"/>
      <c r="P22" s="222"/>
    </row>
    <row r="23" spans="1:16" ht="89.25" x14ac:dyDescent="0.2">
      <c r="A23" s="217">
        <f>A20+1</f>
        <v>3</v>
      </c>
      <c r="B23" s="218" t="s">
        <v>19</v>
      </c>
      <c r="C23" s="227" t="s">
        <v>326</v>
      </c>
      <c r="D23" s="220" t="s">
        <v>316</v>
      </c>
      <c r="E23" s="221">
        <v>2</v>
      </c>
      <c r="F23" s="222"/>
      <c r="G23" s="222"/>
      <c r="H23" s="222"/>
      <c r="I23" s="222"/>
      <c r="J23" s="222"/>
      <c r="K23" s="222"/>
      <c r="L23" s="222"/>
      <c r="M23" s="222"/>
      <c r="N23" s="222"/>
      <c r="O23" s="222"/>
      <c r="P23" s="222"/>
    </row>
    <row r="24" spans="1:16" x14ac:dyDescent="0.2">
      <c r="A24" s="217"/>
      <c r="B24" s="218"/>
      <c r="C24" s="242" t="s">
        <v>40</v>
      </c>
      <c r="D24" s="220" t="s">
        <v>22</v>
      </c>
      <c r="E24" s="251">
        <v>1</v>
      </c>
      <c r="F24" s="222"/>
      <c r="G24" s="222"/>
      <c r="H24" s="222"/>
      <c r="I24" s="222"/>
      <c r="J24" s="222"/>
      <c r="K24" s="222"/>
      <c r="L24" s="222"/>
      <c r="M24" s="222"/>
      <c r="N24" s="222"/>
      <c r="O24" s="222"/>
      <c r="P24" s="222"/>
    </row>
    <row r="25" spans="1:16" x14ac:dyDescent="0.2">
      <c r="A25" s="217"/>
      <c r="B25" s="218"/>
      <c r="C25" s="242" t="s">
        <v>346</v>
      </c>
      <c r="D25" s="220" t="s">
        <v>22</v>
      </c>
      <c r="E25" s="251">
        <v>1</v>
      </c>
      <c r="F25" s="222"/>
      <c r="G25" s="222"/>
      <c r="H25" s="222"/>
      <c r="I25" s="222"/>
      <c r="J25" s="222"/>
      <c r="K25" s="222"/>
      <c r="L25" s="222"/>
      <c r="M25" s="222"/>
      <c r="N25" s="222"/>
      <c r="O25" s="222"/>
      <c r="P25" s="222"/>
    </row>
    <row r="26" spans="1:16" ht="25.5" x14ac:dyDescent="0.2">
      <c r="A26" s="217"/>
      <c r="B26" s="218"/>
      <c r="C26" s="242" t="s">
        <v>343</v>
      </c>
      <c r="D26" s="220" t="s">
        <v>22</v>
      </c>
      <c r="E26" s="251">
        <v>1</v>
      </c>
      <c r="F26" s="222"/>
      <c r="G26" s="222"/>
      <c r="H26" s="222"/>
      <c r="I26" s="222"/>
      <c r="J26" s="222"/>
      <c r="K26" s="222"/>
      <c r="L26" s="222"/>
      <c r="M26" s="222"/>
      <c r="N26" s="222"/>
      <c r="O26" s="222"/>
      <c r="P26" s="222"/>
    </row>
    <row r="27" spans="1:16" ht="25.5" x14ac:dyDescent="0.2">
      <c r="A27" s="217"/>
      <c r="B27" s="218"/>
      <c r="C27" s="242" t="s">
        <v>329</v>
      </c>
      <c r="D27" s="220" t="s">
        <v>22</v>
      </c>
      <c r="E27" s="251">
        <v>1</v>
      </c>
      <c r="F27" s="222"/>
      <c r="G27" s="222"/>
      <c r="H27" s="222"/>
      <c r="I27" s="222"/>
      <c r="J27" s="222"/>
      <c r="K27" s="222"/>
      <c r="L27" s="222"/>
      <c r="M27" s="222"/>
      <c r="N27" s="222"/>
      <c r="O27" s="222"/>
      <c r="P27" s="222"/>
    </row>
    <row r="28" spans="1:16" x14ac:dyDescent="0.2">
      <c r="A28" s="217"/>
      <c r="B28" s="218"/>
      <c r="C28" s="242" t="s">
        <v>43</v>
      </c>
      <c r="D28" s="220" t="s">
        <v>27</v>
      </c>
      <c r="E28" s="251">
        <v>1</v>
      </c>
      <c r="F28" s="222"/>
      <c r="G28" s="222"/>
      <c r="H28" s="222"/>
      <c r="I28" s="222"/>
      <c r="J28" s="222"/>
      <c r="K28" s="222"/>
      <c r="L28" s="222"/>
      <c r="M28" s="222"/>
      <c r="N28" s="222"/>
      <c r="O28" s="222"/>
      <c r="P28" s="222"/>
    </row>
    <row r="29" spans="1:16" ht="38.25" x14ac:dyDescent="0.2">
      <c r="A29" s="217"/>
      <c r="B29" s="218"/>
      <c r="C29" s="242" t="s">
        <v>366</v>
      </c>
      <c r="D29" s="220" t="s">
        <v>27</v>
      </c>
      <c r="E29" s="251">
        <v>1</v>
      </c>
      <c r="F29" s="222"/>
      <c r="G29" s="222"/>
      <c r="H29" s="222"/>
      <c r="I29" s="222"/>
      <c r="J29" s="222"/>
      <c r="K29" s="222"/>
      <c r="L29" s="222"/>
      <c r="M29" s="222"/>
      <c r="N29" s="222"/>
      <c r="O29" s="222"/>
      <c r="P29" s="222"/>
    </row>
    <row r="30" spans="1:16" x14ac:dyDescent="0.2">
      <c r="A30" s="217"/>
      <c r="B30" s="218"/>
      <c r="C30" s="257" t="s">
        <v>31</v>
      </c>
      <c r="D30" s="220"/>
      <c r="E30" s="221"/>
      <c r="F30" s="222"/>
      <c r="G30" s="222"/>
      <c r="H30" s="222"/>
      <c r="I30" s="222"/>
      <c r="J30" s="222"/>
      <c r="K30" s="222"/>
      <c r="L30" s="222"/>
      <c r="M30" s="222"/>
      <c r="N30" s="222"/>
      <c r="O30" s="222"/>
      <c r="P30" s="222"/>
    </row>
    <row r="31" spans="1:16" ht="63.75" x14ac:dyDescent="0.2">
      <c r="A31" s="217">
        <f>A23+1</f>
        <v>4</v>
      </c>
      <c r="B31" s="218" t="s">
        <v>19</v>
      </c>
      <c r="C31" s="225" t="s">
        <v>347</v>
      </c>
      <c r="D31" s="220" t="s">
        <v>316</v>
      </c>
      <c r="E31" s="221">
        <v>8.6</v>
      </c>
      <c r="F31" s="222"/>
      <c r="G31" s="222"/>
      <c r="H31" s="222"/>
      <c r="I31" s="222"/>
      <c r="J31" s="222"/>
      <c r="K31" s="222"/>
      <c r="L31" s="222"/>
      <c r="M31" s="222"/>
      <c r="N31" s="222"/>
      <c r="O31" s="222"/>
      <c r="P31" s="222"/>
    </row>
    <row r="32" spans="1:16" ht="25.5" x14ac:dyDescent="0.2">
      <c r="A32" s="217"/>
      <c r="B32" s="218"/>
      <c r="C32" s="242" t="s">
        <v>331</v>
      </c>
      <c r="D32" s="220" t="s">
        <v>22</v>
      </c>
      <c r="E32" s="251">
        <v>1</v>
      </c>
      <c r="F32" s="222"/>
      <c r="G32" s="222"/>
      <c r="H32" s="222"/>
      <c r="I32" s="222"/>
      <c r="J32" s="222"/>
      <c r="K32" s="222"/>
      <c r="L32" s="222"/>
      <c r="M32" s="222"/>
      <c r="N32" s="222"/>
      <c r="O32" s="222"/>
      <c r="P32" s="222"/>
    </row>
    <row r="33" spans="1:16" x14ac:dyDescent="0.2">
      <c r="A33" s="217"/>
      <c r="B33" s="218"/>
      <c r="C33" s="242" t="s">
        <v>363</v>
      </c>
      <c r="D33" s="220" t="s">
        <v>27</v>
      </c>
      <c r="E33" s="251">
        <v>1</v>
      </c>
      <c r="F33" s="222"/>
      <c r="G33" s="222"/>
      <c r="H33" s="222"/>
      <c r="I33" s="222"/>
      <c r="J33" s="222"/>
      <c r="K33" s="222"/>
      <c r="L33" s="222"/>
      <c r="M33" s="222"/>
      <c r="N33" s="222"/>
      <c r="O33" s="222"/>
      <c r="P33" s="222"/>
    </row>
    <row r="34" spans="1:16" x14ac:dyDescent="0.2">
      <c r="A34" s="217"/>
      <c r="B34" s="218"/>
      <c r="C34" s="257" t="s">
        <v>82</v>
      </c>
      <c r="D34" s="220"/>
      <c r="E34" s="251"/>
      <c r="F34" s="222"/>
      <c r="G34" s="222"/>
      <c r="H34" s="222"/>
      <c r="I34" s="222"/>
      <c r="J34" s="222"/>
      <c r="K34" s="222"/>
      <c r="L34" s="222"/>
      <c r="M34" s="222"/>
      <c r="N34" s="222"/>
      <c r="O34" s="222"/>
      <c r="P34" s="222"/>
    </row>
    <row r="35" spans="1:16" ht="25.5" x14ac:dyDescent="0.2">
      <c r="A35" s="217">
        <f>A31+1</f>
        <v>5</v>
      </c>
      <c r="B35" s="218" t="s">
        <v>19</v>
      </c>
      <c r="C35" s="258" t="s">
        <v>348</v>
      </c>
      <c r="D35" s="220" t="s">
        <v>27</v>
      </c>
      <c r="E35" s="221">
        <v>1</v>
      </c>
      <c r="F35" s="222"/>
      <c r="G35" s="222"/>
      <c r="H35" s="222"/>
      <c r="I35" s="222"/>
      <c r="J35" s="222"/>
      <c r="K35" s="222"/>
      <c r="L35" s="222"/>
      <c r="M35" s="222"/>
      <c r="N35" s="222"/>
      <c r="O35" s="222"/>
      <c r="P35" s="222"/>
    </row>
    <row r="36" spans="1:16" x14ac:dyDescent="0.2">
      <c r="A36" s="217"/>
      <c r="B36" s="218"/>
      <c r="C36" s="224" t="s">
        <v>49</v>
      </c>
      <c r="D36" s="220"/>
      <c r="E36" s="221"/>
      <c r="F36" s="222"/>
      <c r="G36" s="222"/>
      <c r="H36" s="222"/>
      <c r="I36" s="222"/>
      <c r="J36" s="222"/>
      <c r="K36" s="222"/>
      <c r="L36" s="222"/>
      <c r="M36" s="222"/>
      <c r="N36" s="222"/>
      <c r="O36" s="222"/>
      <c r="P36" s="222"/>
    </row>
    <row r="37" spans="1:16" ht="25.5" x14ac:dyDescent="0.2">
      <c r="A37" s="217">
        <f>A35+1</f>
        <v>6</v>
      </c>
      <c r="B37" s="218" t="s">
        <v>19</v>
      </c>
      <c r="C37" s="225" t="s">
        <v>308</v>
      </c>
      <c r="D37" s="220" t="s">
        <v>27</v>
      </c>
      <c r="E37" s="221">
        <v>1</v>
      </c>
      <c r="F37" s="222"/>
      <c r="G37" s="222"/>
      <c r="H37" s="222"/>
      <c r="I37" s="222"/>
      <c r="J37" s="222"/>
      <c r="K37" s="222"/>
      <c r="L37" s="222"/>
      <c r="M37" s="222"/>
      <c r="N37" s="222"/>
      <c r="O37" s="222"/>
      <c r="P37" s="222"/>
    </row>
    <row r="38" spans="1:16" x14ac:dyDescent="0.2">
      <c r="A38" s="217"/>
      <c r="B38" s="218"/>
      <c r="C38" s="223"/>
      <c r="D38" s="220"/>
      <c r="E38" s="221"/>
      <c r="F38" s="222"/>
      <c r="G38" s="222"/>
      <c r="H38" s="222"/>
      <c r="I38" s="222"/>
      <c r="J38" s="222"/>
      <c r="K38" s="222"/>
      <c r="L38" s="222"/>
      <c r="M38" s="222"/>
      <c r="N38" s="222"/>
      <c r="O38" s="222"/>
      <c r="P38" s="222"/>
    </row>
    <row r="39" spans="1:16" x14ac:dyDescent="0.2">
      <c r="A39" s="226"/>
      <c r="B39" s="226"/>
      <c r="C39" s="227"/>
      <c r="D39" s="228"/>
      <c r="E39" s="228"/>
      <c r="F39" s="229"/>
      <c r="G39" s="229"/>
      <c r="H39" s="230"/>
      <c r="I39" s="229"/>
      <c r="J39" s="229"/>
      <c r="K39" s="229"/>
      <c r="L39" s="229"/>
      <c r="M39" s="229"/>
      <c r="N39" s="229"/>
      <c r="O39" s="229"/>
      <c r="P39" s="229"/>
    </row>
    <row r="40" spans="1:16" x14ac:dyDescent="0.2">
      <c r="A40" s="226"/>
      <c r="B40" s="226"/>
      <c r="C40" s="227"/>
      <c r="D40" s="228"/>
      <c r="E40" s="228"/>
      <c r="F40" s="229"/>
      <c r="G40" s="229"/>
      <c r="H40" s="230"/>
      <c r="I40" s="229"/>
      <c r="J40" s="229"/>
      <c r="K40" s="229"/>
      <c r="L40" s="229"/>
      <c r="M40" s="229"/>
      <c r="N40" s="229"/>
      <c r="O40" s="229"/>
      <c r="P40" s="229"/>
    </row>
    <row r="41" spans="1:16" x14ac:dyDescent="0.2">
      <c r="A41" s="396" t="s">
        <v>309</v>
      </c>
      <c r="B41" s="396"/>
      <c r="C41" s="396"/>
      <c r="D41" s="396"/>
      <c r="E41" s="396"/>
      <c r="F41" s="396"/>
      <c r="G41" s="396"/>
      <c r="H41" s="396"/>
      <c r="I41" s="396"/>
      <c r="J41" s="396"/>
      <c r="K41" s="231"/>
      <c r="L41" s="232">
        <f>SUM(L17:L40)</f>
        <v>0</v>
      </c>
      <c r="M41" s="232">
        <f>SUM(M16:M40)</f>
        <v>0</v>
      </c>
      <c r="N41" s="232">
        <f>SUM(N16:N40)</f>
        <v>0</v>
      </c>
      <c r="O41" s="232">
        <f>SUM(O16:O40)</f>
        <v>0</v>
      </c>
      <c r="P41" s="232">
        <f>M41+N41+O41</f>
        <v>0</v>
      </c>
    </row>
    <row r="42" spans="1:16" x14ac:dyDescent="0.2">
      <c r="A42" s="402" t="s">
        <v>53</v>
      </c>
      <c r="B42" s="402"/>
      <c r="C42" s="402"/>
      <c r="D42" s="402"/>
      <c r="E42" s="402"/>
      <c r="F42" s="402"/>
      <c r="G42" s="402"/>
      <c r="H42" s="402"/>
      <c r="I42" s="402"/>
      <c r="J42" s="402"/>
      <c r="K42" s="266">
        <v>0.12</v>
      </c>
      <c r="L42" s="234"/>
      <c r="M42" s="234">
        <f>ROUND(M41*K42,2)</f>
        <v>0</v>
      </c>
      <c r="N42" s="234">
        <f>ROUND(N41*K42,2)</f>
        <v>0</v>
      </c>
      <c r="O42" s="234">
        <f>ROUND(O41*K42,2)</f>
        <v>0</v>
      </c>
      <c r="P42" s="234">
        <f>ROUND(P41*K42,2)</f>
        <v>0</v>
      </c>
    </row>
    <row r="43" spans="1:16" x14ac:dyDescent="0.2">
      <c r="A43" s="403" t="s">
        <v>54</v>
      </c>
      <c r="B43" s="403"/>
      <c r="C43" s="403"/>
      <c r="D43" s="403"/>
      <c r="E43" s="403"/>
      <c r="F43" s="403"/>
      <c r="G43" s="403"/>
      <c r="H43" s="403"/>
      <c r="I43" s="403"/>
      <c r="J43" s="403"/>
      <c r="K43" s="267"/>
      <c r="L43" s="234"/>
      <c r="M43" s="234"/>
      <c r="N43" s="234"/>
      <c r="O43" s="234"/>
      <c r="P43" s="234">
        <f>ROUND(P42*9%,2)</f>
        <v>0</v>
      </c>
    </row>
    <row r="44" spans="1:16" x14ac:dyDescent="0.2">
      <c r="A44" s="402" t="s">
        <v>55</v>
      </c>
      <c r="B44" s="402"/>
      <c r="C44" s="402"/>
      <c r="D44" s="402"/>
      <c r="E44" s="402"/>
      <c r="F44" s="402"/>
      <c r="G44" s="402"/>
      <c r="H44" s="402"/>
      <c r="I44" s="402"/>
      <c r="J44" s="402"/>
      <c r="K44" s="266">
        <v>0.06</v>
      </c>
      <c r="L44" s="234"/>
      <c r="M44" s="234">
        <f>ROUND(M41*K44,2)</f>
        <v>0</v>
      </c>
      <c r="N44" s="234">
        <f>ROUND(N41*K44,2)</f>
        <v>0</v>
      </c>
      <c r="O44" s="234">
        <f>ROUND(O41*K44,2)</f>
        <v>0</v>
      </c>
      <c r="P44" s="234">
        <f>ROUND(P41*K44,2)</f>
        <v>0</v>
      </c>
    </row>
    <row r="45" spans="1:16" x14ac:dyDescent="0.2">
      <c r="A45" s="396" t="s">
        <v>56</v>
      </c>
      <c r="B45" s="396"/>
      <c r="C45" s="396"/>
      <c r="D45" s="396"/>
      <c r="E45" s="396"/>
      <c r="F45" s="396"/>
      <c r="G45" s="396"/>
      <c r="H45" s="396"/>
      <c r="I45" s="396"/>
      <c r="J45" s="396"/>
      <c r="K45" s="235"/>
      <c r="L45" s="232"/>
      <c r="M45" s="232">
        <f>M41+M42+M44</f>
        <v>0</v>
      </c>
      <c r="N45" s="232">
        <f>N41+N42+N44</f>
        <v>0</v>
      </c>
      <c r="O45" s="232">
        <f>O41+O42+O44</f>
        <v>0</v>
      </c>
      <c r="P45" s="232">
        <f>M45+N45+O45</f>
        <v>0</v>
      </c>
    </row>
    <row r="46" spans="1:16" x14ac:dyDescent="0.2">
      <c r="A46" s="402" t="s">
        <v>57</v>
      </c>
      <c r="B46" s="402"/>
      <c r="C46" s="402"/>
      <c r="D46" s="402"/>
      <c r="E46" s="402"/>
      <c r="F46" s="402"/>
      <c r="G46" s="402"/>
      <c r="H46" s="402"/>
      <c r="I46" s="402"/>
      <c r="J46" s="402"/>
      <c r="K46" s="233">
        <v>0.21</v>
      </c>
      <c r="L46" s="234"/>
      <c r="M46" s="234"/>
      <c r="N46" s="234"/>
      <c r="O46" s="234"/>
      <c r="P46" s="234">
        <f>ROUND(P45*K46,2)</f>
        <v>0</v>
      </c>
    </row>
    <row r="47" spans="1:16" x14ac:dyDescent="0.2">
      <c r="A47" s="396" t="s">
        <v>58</v>
      </c>
      <c r="B47" s="396"/>
      <c r="C47" s="396"/>
      <c r="D47" s="396"/>
      <c r="E47" s="396"/>
      <c r="F47" s="396"/>
      <c r="G47" s="396"/>
      <c r="H47" s="396"/>
      <c r="I47" s="396"/>
      <c r="J47" s="396"/>
      <c r="K47" s="235"/>
      <c r="L47" s="232"/>
      <c r="M47" s="232"/>
      <c r="N47" s="232"/>
      <c r="O47" s="232"/>
      <c r="P47" s="232">
        <f>P45+P46</f>
        <v>0</v>
      </c>
    </row>
    <row r="48" spans="1:16" x14ac:dyDescent="0.2">
      <c r="A48" s="236"/>
      <c r="B48" s="236"/>
      <c r="C48" s="236"/>
      <c r="D48" s="236"/>
      <c r="E48" s="236"/>
      <c r="F48" s="236"/>
      <c r="G48" s="236"/>
      <c r="H48" s="236"/>
      <c r="I48" s="236"/>
      <c r="J48" s="236"/>
      <c r="K48" s="237"/>
      <c r="L48" s="238"/>
      <c r="M48" s="238"/>
      <c r="N48" s="238"/>
      <c r="O48" s="238"/>
      <c r="P48" s="238"/>
    </row>
    <row r="49" spans="1:16" x14ac:dyDescent="0.2">
      <c r="A49" s="239"/>
      <c r="B49" s="240"/>
      <c r="C49" s="240"/>
      <c r="D49" s="241"/>
      <c r="E49" s="240"/>
      <c r="F49" s="241"/>
      <c r="G49" s="241"/>
      <c r="H49" s="241"/>
      <c r="I49" s="241"/>
      <c r="J49" s="241"/>
      <c r="K49" s="241"/>
      <c r="L49" s="241"/>
      <c r="M49" s="241"/>
      <c r="N49" s="240"/>
      <c r="O49" s="240"/>
      <c r="P49" s="240"/>
    </row>
    <row r="51" spans="1:16" x14ac:dyDescent="0.2">
      <c r="A51" s="268" t="s">
        <v>60</v>
      </c>
      <c r="B51" s="404"/>
      <c r="C51" s="404"/>
      <c r="D51" s="241"/>
      <c r="E51" s="240"/>
      <c r="F51" s="241"/>
      <c r="G51" s="241"/>
      <c r="H51" s="268" t="s">
        <v>61</v>
      </c>
      <c r="I51" s="405"/>
      <c r="J51" s="405"/>
      <c r="K51" s="405"/>
      <c r="L51" s="405"/>
      <c r="M51" s="405"/>
      <c r="N51" s="405"/>
    </row>
    <row r="52" spans="1:16" x14ac:dyDescent="0.2">
      <c r="A52" s="240"/>
      <c r="B52" s="406" t="s">
        <v>62</v>
      </c>
      <c r="C52" s="406"/>
      <c r="D52" s="241"/>
      <c r="E52" s="240"/>
      <c r="F52" s="241"/>
      <c r="G52" s="241"/>
      <c r="H52" s="240"/>
      <c r="I52" s="406" t="s">
        <v>62</v>
      </c>
      <c r="J52" s="406"/>
      <c r="K52" s="406"/>
      <c r="L52" s="406"/>
      <c r="M52" s="406"/>
      <c r="N52" s="406"/>
    </row>
  </sheetData>
  <mergeCells count="27">
    <mergeCell ref="A45:J45"/>
    <mergeCell ref="L13:P13"/>
    <mergeCell ref="A41:J41"/>
    <mergeCell ref="A42:J42"/>
    <mergeCell ref="A43:J43"/>
    <mergeCell ref="A44:J44"/>
    <mergeCell ref="A1:P1"/>
    <mergeCell ref="A3:P3"/>
    <mergeCell ref="A4:P4"/>
    <mergeCell ref="C5:P5"/>
    <mergeCell ref="C6:P6"/>
    <mergeCell ref="B51:C51"/>
    <mergeCell ref="I51:N51"/>
    <mergeCell ref="B52:C52"/>
    <mergeCell ref="I52:N52"/>
    <mergeCell ref="C7:P7"/>
    <mergeCell ref="A9:F9"/>
    <mergeCell ref="M9:P9"/>
    <mergeCell ref="M11:P11"/>
    <mergeCell ref="A13:A14"/>
    <mergeCell ref="B13:B14"/>
    <mergeCell ref="C13:C14"/>
    <mergeCell ref="D13:D14"/>
    <mergeCell ref="E13:E14"/>
    <mergeCell ref="F13:K13"/>
    <mergeCell ref="A46:J46"/>
    <mergeCell ref="A47:J47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P44"/>
  <sheetViews>
    <sheetView workbookViewId="0">
      <selection sqref="A1:P1"/>
    </sheetView>
  </sheetViews>
  <sheetFormatPr defaultRowHeight="12.75" x14ac:dyDescent="0.2"/>
  <cols>
    <col min="3" max="3" width="42.140625" customWidth="1"/>
  </cols>
  <sheetData>
    <row r="1" spans="1:16" ht="18.75" x14ac:dyDescent="0.2">
      <c r="A1" s="393" t="s">
        <v>373</v>
      </c>
      <c r="B1" s="393"/>
      <c r="C1" s="393"/>
      <c r="D1" s="393"/>
      <c r="E1" s="393"/>
      <c r="F1" s="393"/>
      <c r="G1" s="393"/>
      <c r="H1" s="393"/>
      <c r="I1" s="393"/>
      <c r="J1" s="393"/>
      <c r="K1" s="393"/>
      <c r="L1" s="393"/>
      <c r="M1" s="393"/>
      <c r="N1" s="393"/>
      <c r="O1" s="393"/>
      <c r="P1" s="393"/>
    </row>
    <row r="2" spans="1:16" ht="18.75" x14ac:dyDescent="0.2">
      <c r="A2" s="202"/>
      <c r="B2" s="202"/>
      <c r="C2" s="202"/>
      <c r="D2" s="202"/>
      <c r="E2" s="202"/>
      <c r="F2" s="202"/>
      <c r="G2" s="202"/>
      <c r="H2" s="202"/>
      <c r="I2" s="202"/>
      <c r="J2" s="202"/>
      <c r="K2" s="202"/>
      <c r="L2" s="202"/>
      <c r="M2" s="202"/>
      <c r="N2" s="202"/>
      <c r="O2" s="202"/>
      <c r="P2" s="202"/>
    </row>
    <row r="3" spans="1:16" ht="18.75" x14ac:dyDescent="0.2">
      <c r="A3" s="394" t="str">
        <f>UPPER("Remonta darbi. 415. kabinets")</f>
        <v>REMONTA DARBI. 415. KABINETS</v>
      </c>
      <c r="B3" s="394"/>
      <c r="C3" s="394"/>
      <c r="D3" s="394"/>
      <c r="E3" s="394"/>
      <c r="F3" s="394"/>
      <c r="G3" s="394"/>
      <c r="H3" s="394"/>
      <c r="I3" s="394"/>
      <c r="J3" s="394"/>
      <c r="K3" s="394"/>
      <c r="L3" s="394"/>
      <c r="M3" s="394"/>
      <c r="N3" s="394"/>
      <c r="O3" s="394"/>
      <c r="P3" s="394"/>
    </row>
    <row r="4" spans="1:16" x14ac:dyDescent="0.2">
      <c r="A4" s="395" t="s">
        <v>0</v>
      </c>
      <c r="B4" s="395"/>
      <c r="C4" s="395"/>
      <c r="D4" s="395"/>
      <c r="E4" s="395"/>
      <c r="F4" s="395"/>
      <c r="G4" s="395"/>
      <c r="H4" s="395"/>
      <c r="I4" s="395"/>
      <c r="J4" s="395"/>
      <c r="K4" s="395"/>
      <c r="L4" s="395"/>
      <c r="M4" s="395"/>
      <c r="N4" s="395"/>
      <c r="O4" s="395"/>
      <c r="P4" s="395"/>
    </row>
    <row r="5" spans="1:16" x14ac:dyDescent="0.2">
      <c r="A5" s="203" t="s">
        <v>1</v>
      </c>
      <c r="B5" s="203"/>
      <c r="C5" s="392" t="s">
        <v>123</v>
      </c>
      <c r="D5" s="392"/>
      <c r="E5" s="392"/>
      <c r="F5" s="392"/>
      <c r="G5" s="392"/>
      <c r="H5" s="392"/>
      <c r="I5" s="392"/>
      <c r="J5" s="392"/>
      <c r="K5" s="392"/>
      <c r="L5" s="392"/>
      <c r="M5" s="392"/>
      <c r="N5" s="392"/>
      <c r="O5" s="392"/>
      <c r="P5" s="392"/>
    </row>
    <row r="6" spans="1:16" x14ac:dyDescent="0.2">
      <c r="A6" s="203" t="s">
        <v>2</v>
      </c>
      <c r="B6" s="203"/>
      <c r="C6" s="392" t="s">
        <v>123</v>
      </c>
      <c r="D6" s="392"/>
      <c r="E6" s="392"/>
      <c r="F6" s="392"/>
      <c r="G6" s="392"/>
      <c r="H6" s="392"/>
      <c r="I6" s="392"/>
      <c r="J6" s="392"/>
      <c r="K6" s="392"/>
      <c r="L6" s="392"/>
      <c r="M6" s="392"/>
      <c r="N6" s="392"/>
      <c r="O6" s="392"/>
      <c r="P6" s="392"/>
    </row>
    <row r="7" spans="1:16" x14ac:dyDescent="0.2">
      <c r="A7" s="203" t="s">
        <v>3</v>
      </c>
      <c r="B7" s="203"/>
      <c r="C7" s="392" t="s">
        <v>307</v>
      </c>
      <c r="D7" s="392"/>
      <c r="E7" s="392"/>
      <c r="F7" s="392"/>
      <c r="G7" s="392"/>
      <c r="H7" s="392"/>
      <c r="I7" s="392"/>
      <c r="J7" s="392"/>
      <c r="K7" s="392"/>
      <c r="L7" s="392"/>
      <c r="M7" s="392"/>
      <c r="N7" s="392"/>
      <c r="O7" s="392"/>
      <c r="P7" s="392"/>
    </row>
    <row r="8" spans="1:16" x14ac:dyDescent="0.2">
      <c r="A8" s="203"/>
      <c r="B8" s="203"/>
      <c r="C8" s="204"/>
      <c r="D8" s="204"/>
      <c r="E8" s="204"/>
      <c r="F8" s="204"/>
      <c r="G8" s="204"/>
      <c r="H8" s="204"/>
      <c r="I8" s="204"/>
      <c r="J8" s="204"/>
      <c r="K8" s="204"/>
      <c r="L8" s="204"/>
      <c r="M8" s="204"/>
      <c r="N8" s="204"/>
      <c r="O8" s="204"/>
      <c r="P8" s="204"/>
    </row>
    <row r="9" spans="1:16" x14ac:dyDescent="0.2">
      <c r="A9" s="397"/>
      <c r="B9" s="397"/>
      <c r="C9" s="397"/>
      <c r="D9" s="397"/>
      <c r="E9" s="397"/>
      <c r="F9" s="397"/>
      <c r="G9" s="203"/>
      <c r="H9" s="203"/>
      <c r="I9" s="205"/>
      <c r="J9" s="205"/>
      <c r="K9" s="205"/>
      <c r="L9" s="206"/>
      <c r="M9" s="398">
        <f>P33</f>
        <v>0</v>
      </c>
      <c r="N9" s="398"/>
      <c r="O9" s="398"/>
      <c r="P9" s="398"/>
    </row>
    <row r="10" spans="1:16" x14ac:dyDescent="0.2">
      <c r="A10" s="207"/>
      <c r="B10" s="207"/>
      <c r="C10" s="208"/>
      <c r="D10" s="209"/>
      <c r="E10" s="210"/>
      <c r="F10" s="209"/>
      <c r="G10" s="209"/>
      <c r="H10" s="205"/>
      <c r="I10" s="205"/>
      <c r="J10" s="205"/>
      <c r="K10" s="205"/>
      <c r="L10" s="205"/>
      <c r="M10" s="211"/>
      <c r="N10" s="203"/>
      <c r="O10" s="203"/>
      <c r="P10" s="203"/>
    </row>
    <row r="11" spans="1:16" x14ac:dyDescent="0.2">
      <c r="A11" s="207"/>
      <c r="B11" s="207"/>
      <c r="C11" s="208"/>
      <c r="D11" s="209"/>
      <c r="E11" s="210"/>
      <c r="F11" s="209"/>
      <c r="G11" s="209"/>
      <c r="H11" s="205"/>
      <c r="I11" s="205"/>
      <c r="J11" s="205"/>
      <c r="K11" s="205"/>
      <c r="L11" s="212"/>
      <c r="M11" s="399"/>
      <c r="N11" s="399"/>
      <c r="O11" s="399"/>
      <c r="P11" s="399"/>
    </row>
    <row r="12" spans="1:16" x14ac:dyDescent="0.2">
      <c r="A12" s="206"/>
      <c r="B12" s="206"/>
      <c r="C12" s="206"/>
      <c r="D12" s="209"/>
      <c r="E12" s="209"/>
      <c r="F12" s="205"/>
      <c r="G12" s="205"/>
      <c r="H12" s="205"/>
      <c r="I12" s="205"/>
      <c r="J12" s="205"/>
      <c r="K12" s="205"/>
      <c r="L12" s="205"/>
      <c r="M12" s="212"/>
      <c r="N12" s="211"/>
      <c r="O12" s="203"/>
      <c r="P12" s="203"/>
    </row>
    <row r="13" spans="1:16" x14ac:dyDescent="0.2">
      <c r="A13" s="400" t="s">
        <v>4</v>
      </c>
      <c r="B13" s="400" t="s">
        <v>5</v>
      </c>
      <c r="C13" s="400" t="s">
        <v>6</v>
      </c>
      <c r="D13" s="400" t="s">
        <v>7</v>
      </c>
      <c r="E13" s="400" t="s">
        <v>8</v>
      </c>
      <c r="F13" s="401" t="s">
        <v>9</v>
      </c>
      <c r="G13" s="401"/>
      <c r="H13" s="401"/>
      <c r="I13" s="401"/>
      <c r="J13" s="401"/>
      <c r="K13" s="401"/>
      <c r="L13" s="401" t="s">
        <v>10</v>
      </c>
      <c r="M13" s="401"/>
      <c r="N13" s="401"/>
      <c r="O13" s="401"/>
      <c r="P13" s="401"/>
    </row>
    <row r="14" spans="1:16" ht="51" x14ac:dyDescent="0.2">
      <c r="A14" s="400"/>
      <c r="B14" s="400"/>
      <c r="C14" s="400"/>
      <c r="D14" s="400"/>
      <c r="E14" s="400"/>
      <c r="F14" s="213" t="s">
        <v>11</v>
      </c>
      <c r="G14" s="213" t="s">
        <v>12</v>
      </c>
      <c r="H14" s="213" t="s">
        <v>13</v>
      </c>
      <c r="I14" s="213" t="s">
        <v>362</v>
      </c>
      <c r="J14" s="213" t="s">
        <v>14</v>
      </c>
      <c r="K14" s="213" t="s">
        <v>15</v>
      </c>
      <c r="L14" s="213" t="s">
        <v>16</v>
      </c>
      <c r="M14" s="213" t="s">
        <v>13</v>
      </c>
      <c r="N14" s="213" t="s">
        <v>362</v>
      </c>
      <c r="O14" s="213" t="s">
        <v>14</v>
      </c>
      <c r="P14" s="213" t="s">
        <v>17</v>
      </c>
    </row>
    <row r="15" spans="1:16" ht="13.5" thickBot="1" x14ac:dyDescent="0.25">
      <c r="A15" s="214">
        <v>1</v>
      </c>
      <c r="B15" s="214"/>
      <c r="C15" s="214">
        <v>3</v>
      </c>
      <c r="D15" s="215">
        <v>4</v>
      </c>
      <c r="E15" s="214">
        <v>5</v>
      </c>
      <c r="F15" s="215">
        <v>6</v>
      </c>
      <c r="G15" s="214">
        <v>7</v>
      </c>
      <c r="H15" s="214">
        <v>8</v>
      </c>
      <c r="I15" s="215">
        <v>9</v>
      </c>
      <c r="J15" s="215">
        <v>10</v>
      </c>
      <c r="K15" s="214">
        <v>11</v>
      </c>
      <c r="L15" s="214">
        <v>12</v>
      </c>
      <c r="M15" s="214">
        <v>13</v>
      </c>
      <c r="N15" s="215">
        <v>14</v>
      </c>
      <c r="O15" s="215">
        <v>15</v>
      </c>
      <c r="P15" s="215">
        <v>16</v>
      </c>
    </row>
    <row r="16" spans="1:16" ht="13.5" thickTop="1" x14ac:dyDescent="0.2">
      <c r="A16" s="217"/>
      <c r="B16" s="218"/>
      <c r="C16" s="216" t="str">
        <f>UPPER("415. kabinets")</f>
        <v>415. KABINETS</v>
      </c>
      <c r="D16" s="220"/>
      <c r="E16" s="221"/>
      <c r="F16" s="222"/>
      <c r="G16" s="222"/>
      <c r="H16" s="222"/>
      <c r="I16" s="222"/>
      <c r="J16" s="222"/>
      <c r="K16" s="222"/>
      <c r="L16" s="222"/>
      <c r="M16" s="222"/>
      <c r="N16" s="222"/>
      <c r="O16" s="222"/>
      <c r="P16" s="222"/>
    </row>
    <row r="17" spans="1:16" ht="76.5" x14ac:dyDescent="0.2">
      <c r="A17" s="217">
        <v>1</v>
      </c>
      <c r="B17" s="218" t="s">
        <v>19</v>
      </c>
      <c r="C17" s="227" t="s">
        <v>349</v>
      </c>
      <c r="D17" s="220" t="s">
        <v>316</v>
      </c>
      <c r="E17" s="250">
        <v>2</v>
      </c>
      <c r="F17" s="222"/>
      <c r="G17" s="222"/>
      <c r="H17" s="222"/>
      <c r="I17" s="222"/>
      <c r="J17" s="222"/>
      <c r="K17" s="222"/>
      <c r="L17" s="222"/>
      <c r="M17" s="222"/>
      <c r="N17" s="222"/>
      <c r="O17" s="222"/>
      <c r="P17" s="222"/>
    </row>
    <row r="18" spans="1:16" x14ac:dyDescent="0.2">
      <c r="A18" s="217"/>
      <c r="B18" s="218"/>
      <c r="C18" s="242" t="s">
        <v>40</v>
      </c>
      <c r="D18" s="220" t="s">
        <v>22</v>
      </c>
      <c r="E18" s="251">
        <v>1</v>
      </c>
      <c r="F18" s="222"/>
      <c r="G18" s="222"/>
      <c r="H18" s="222"/>
      <c r="I18" s="222"/>
      <c r="J18" s="222"/>
      <c r="K18" s="222"/>
      <c r="L18" s="222"/>
      <c r="M18" s="222"/>
      <c r="N18" s="222"/>
      <c r="O18" s="222"/>
      <c r="P18" s="222"/>
    </row>
    <row r="19" spans="1:16" ht="25.5" x14ac:dyDescent="0.2">
      <c r="A19" s="217"/>
      <c r="B19" s="218"/>
      <c r="C19" s="242" t="s">
        <v>343</v>
      </c>
      <c r="D19" s="220" t="s">
        <v>22</v>
      </c>
      <c r="E19" s="251">
        <v>1</v>
      </c>
      <c r="F19" s="222"/>
      <c r="G19" s="222"/>
      <c r="H19" s="222"/>
      <c r="I19" s="222"/>
      <c r="J19" s="222"/>
      <c r="K19" s="222"/>
      <c r="L19" s="222"/>
      <c r="M19" s="222"/>
      <c r="N19" s="222"/>
      <c r="O19" s="222"/>
      <c r="P19" s="222"/>
    </row>
    <row r="20" spans="1:16" ht="25.5" x14ac:dyDescent="0.2">
      <c r="A20" s="217"/>
      <c r="B20" s="218"/>
      <c r="C20" s="242" t="s">
        <v>329</v>
      </c>
      <c r="D20" s="220" t="s">
        <v>22</v>
      </c>
      <c r="E20" s="251">
        <v>1</v>
      </c>
      <c r="F20" s="222"/>
      <c r="G20" s="222"/>
      <c r="H20" s="222"/>
      <c r="I20" s="222"/>
      <c r="J20" s="222"/>
      <c r="K20" s="222"/>
      <c r="L20" s="222"/>
      <c r="M20" s="222"/>
      <c r="N20" s="222"/>
      <c r="O20" s="222"/>
      <c r="P20" s="222"/>
    </row>
    <row r="21" spans="1:16" x14ac:dyDescent="0.2">
      <c r="A21" s="217"/>
      <c r="B21" s="218"/>
      <c r="C21" s="242" t="s">
        <v>363</v>
      </c>
      <c r="D21" s="220" t="s">
        <v>27</v>
      </c>
      <c r="E21" s="251">
        <v>1</v>
      </c>
      <c r="F21" s="222"/>
      <c r="G21" s="222"/>
      <c r="H21" s="222"/>
      <c r="I21" s="222"/>
      <c r="J21" s="222"/>
      <c r="K21" s="222"/>
      <c r="L21" s="222"/>
      <c r="M21" s="222"/>
      <c r="N21" s="222"/>
      <c r="O21" s="222"/>
      <c r="P21" s="222"/>
    </row>
    <row r="22" spans="1:16" x14ac:dyDescent="0.2">
      <c r="A22" s="217"/>
      <c r="B22" s="218"/>
      <c r="C22" s="224" t="s">
        <v>49</v>
      </c>
      <c r="D22" s="220"/>
      <c r="E22" s="221"/>
      <c r="F22" s="222"/>
      <c r="G22" s="222"/>
      <c r="H22" s="222"/>
      <c r="I22" s="222"/>
      <c r="J22" s="222"/>
      <c r="K22" s="222"/>
      <c r="L22" s="222"/>
      <c r="M22" s="222"/>
      <c r="N22" s="222"/>
      <c r="O22" s="222"/>
      <c r="P22" s="222"/>
    </row>
    <row r="23" spans="1:16" ht="25.5" x14ac:dyDescent="0.2">
      <c r="A23" s="217">
        <f>A17+1</f>
        <v>2</v>
      </c>
      <c r="B23" s="218" t="s">
        <v>19</v>
      </c>
      <c r="C23" s="225" t="s">
        <v>308</v>
      </c>
      <c r="D23" s="220" t="s">
        <v>27</v>
      </c>
      <c r="E23" s="221">
        <v>1</v>
      </c>
      <c r="F23" s="222"/>
      <c r="G23" s="222"/>
      <c r="H23" s="222"/>
      <c r="I23" s="222"/>
      <c r="J23" s="222"/>
      <c r="K23" s="222"/>
      <c r="L23" s="222"/>
      <c r="M23" s="222"/>
      <c r="N23" s="222"/>
      <c r="O23" s="222"/>
      <c r="P23" s="222"/>
    </row>
    <row r="24" spans="1:16" x14ac:dyDescent="0.2">
      <c r="A24" s="217"/>
      <c r="B24" s="218"/>
      <c r="C24" s="223"/>
      <c r="D24" s="220"/>
      <c r="E24" s="221"/>
      <c r="F24" s="222"/>
      <c r="G24" s="222"/>
      <c r="H24" s="222"/>
      <c r="I24" s="222"/>
      <c r="J24" s="222"/>
      <c r="K24" s="222"/>
      <c r="L24" s="222"/>
      <c r="M24" s="222"/>
      <c r="N24" s="222"/>
      <c r="O24" s="222"/>
      <c r="P24" s="222"/>
    </row>
    <row r="25" spans="1:16" x14ac:dyDescent="0.2">
      <c r="A25" s="226"/>
      <c r="B25" s="226"/>
      <c r="C25" s="227"/>
      <c r="D25" s="228"/>
      <c r="E25" s="228"/>
      <c r="F25" s="229"/>
      <c r="G25" s="229"/>
      <c r="H25" s="230"/>
      <c r="I25" s="229"/>
      <c r="J25" s="229"/>
      <c r="K25" s="229"/>
      <c r="L25" s="229"/>
      <c r="M25" s="229"/>
      <c r="N25" s="229"/>
      <c r="O25" s="229"/>
      <c r="P25" s="229"/>
    </row>
    <row r="26" spans="1:16" x14ac:dyDescent="0.2">
      <c r="A26" s="226"/>
      <c r="B26" s="226"/>
      <c r="C26" s="227"/>
      <c r="D26" s="228"/>
      <c r="E26" s="228"/>
      <c r="F26" s="229"/>
      <c r="G26" s="229"/>
      <c r="H26" s="230"/>
      <c r="I26" s="229"/>
      <c r="J26" s="229"/>
      <c r="K26" s="229"/>
      <c r="L26" s="229"/>
      <c r="M26" s="229"/>
      <c r="N26" s="229"/>
      <c r="O26" s="229"/>
      <c r="P26" s="229"/>
    </row>
    <row r="27" spans="1:16" x14ac:dyDescent="0.2">
      <c r="A27" s="396" t="s">
        <v>309</v>
      </c>
      <c r="B27" s="396"/>
      <c r="C27" s="396"/>
      <c r="D27" s="396"/>
      <c r="E27" s="396"/>
      <c r="F27" s="396"/>
      <c r="G27" s="396"/>
      <c r="H27" s="396"/>
      <c r="I27" s="396"/>
      <c r="J27" s="396"/>
      <c r="K27" s="231"/>
      <c r="L27" s="232">
        <f>SUM(L17:L26)</f>
        <v>0</v>
      </c>
      <c r="M27" s="232">
        <f>SUM(M16:M26)</f>
        <v>0</v>
      </c>
      <c r="N27" s="232">
        <f>SUM(N16:N26)</f>
        <v>0</v>
      </c>
      <c r="O27" s="232">
        <f>SUM(O16:O26)</f>
        <v>0</v>
      </c>
      <c r="P27" s="232">
        <f>M27+N27+O27</f>
        <v>0</v>
      </c>
    </row>
    <row r="28" spans="1:16" x14ac:dyDescent="0.2">
      <c r="A28" s="402" t="s">
        <v>53</v>
      </c>
      <c r="B28" s="402"/>
      <c r="C28" s="402"/>
      <c r="D28" s="402"/>
      <c r="E28" s="402"/>
      <c r="F28" s="402"/>
      <c r="G28" s="402"/>
      <c r="H28" s="402"/>
      <c r="I28" s="402"/>
      <c r="J28" s="402"/>
      <c r="K28" s="266">
        <v>0.12</v>
      </c>
      <c r="L28" s="234"/>
      <c r="M28" s="234">
        <f>ROUND(M27*K28,2)</f>
        <v>0</v>
      </c>
      <c r="N28" s="234">
        <f>ROUND(N27*K28,2)</f>
        <v>0</v>
      </c>
      <c r="O28" s="234">
        <f>ROUND(O27*K28,2)</f>
        <v>0</v>
      </c>
      <c r="P28" s="234">
        <f>ROUND(P27*K28,2)</f>
        <v>0</v>
      </c>
    </row>
    <row r="29" spans="1:16" x14ac:dyDescent="0.2">
      <c r="A29" s="403" t="s">
        <v>54</v>
      </c>
      <c r="B29" s="403"/>
      <c r="C29" s="403"/>
      <c r="D29" s="403"/>
      <c r="E29" s="403"/>
      <c r="F29" s="403"/>
      <c r="G29" s="403"/>
      <c r="H29" s="403"/>
      <c r="I29" s="403"/>
      <c r="J29" s="403"/>
      <c r="K29" s="267"/>
      <c r="L29" s="234"/>
      <c r="M29" s="234"/>
      <c r="N29" s="234"/>
      <c r="O29" s="234"/>
      <c r="P29" s="234">
        <f>ROUND(P28*9%,2)</f>
        <v>0</v>
      </c>
    </row>
    <row r="30" spans="1:16" x14ac:dyDescent="0.2">
      <c r="A30" s="402" t="s">
        <v>55</v>
      </c>
      <c r="B30" s="402"/>
      <c r="C30" s="402"/>
      <c r="D30" s="402"/>
      <c r="E30" s="402"/>
      <c r="F30" s="402"/>
      <c r="G30" s="402"/>
      <c r="H30" s="402"/>
      <c r="I30" s="402"/>
      <c r="J30" s="402"/>
      <c r="K30" s="266">
        <v>0.06</v>
      </c>
      <c r="L30" s="234"/>
      <c r="M30" s="234">
        <f>ROUND(M27*K30,2)</f>
        <v>0</v>
      </c>
      <c r="N30" s="234">
        <f>ROUND(N27*K30,2)</f>
        <v>0</v>
      </c>
      <c r="O30" s="234">
        <f>ROUND(O27*K30,2)</f>
        <v>0</v>
      </c>
      <c r="P30" s="234">
        <f>ROUND(P27*K30,2)</f>
        <v>0</v>
      </c>
    </row>
    <row r="31" spans="1:16" x14ac:dyDescent="0.2">
      <c r="A31" s="396" t="s">
        <v>56</v>
      </c>
      <c r="B31" s="396"/>
      <c r="C31" s="396"/>
      <c r="D31" s="396"/>
      <c r="E31" s="396"/>
      <c r="F31" s="396"/>
      <c r="G31" s="396"/>
      <c r="H31" s="396"/>
      <c r="I31" s="396"/>
      <c r="J31" s="396"/>
      <c r="K31" s="235"/>
      <c r="L31" s="232"/>
      <c r="M31" s="232">
        <f>M27+M28+M30</f>
        <v>0</v>
      </c>
      <c r="N31" s="232">
        <f>N27+N28+N30</f>
        <v>0</v>
      </c>
      <c r="O31" s="232">
        <f>O27+O28+O30</f>
        <v>0</v>
      </c>
      <c r="P31" s="232">
        <f>M31+N31+O31</f>
        <v>0</v>
      </c>
    </row>
    <row r="32" spans="1:16" x14ac:dyDescent="0.2">
      <c r="A32" s="402" t="s">
        <v>57</v>
      </c>
      <c r="B32" s="402"/>
      <c r="C32" s="402"/>
      <c r="D32" s="402"/>
      <c r="E32" s="402"/>
      <c r="F32" s="402"/>
      <c r="G32" s="402"/>
      <c r="H32" s="402"/>
      <c r="I32" s="402"/>
      <c r="J32" s="402"/>
      <c r="K32" s="233">
        <v>0.21</v>
      </c>
      <c r="L32" s="234"/>
      <c r="M32" s="234"/>
      <c r="N32" s="234"/>
      <c r="O32" s="234"/>
      <c r="P32" s="234">
        <f>ROUND(P31*K32,2)</f>
        <v>0</v>
      </c>
    </row>
    <row r="33" spans="1:16" x14ac:dyDescent="0.2">
      <c r="A33" s="396" t="s">
        <v>58</v>
      </c>
      <c r="B33" s="396"/>
      <c r="C33" s="396"/>
      <c r="D33" s="396"/>
      <c r="E33" s="396"/>
      <c r="F33" s="396"/>
      <c r="G33" s="396"/>
      <c r="H33" s="396"/>
      <c r="I33" s="396"/>
      <c r="J33" s="396"/>
      <c r="K33" s="235"/>
      <c r="L33" s="232"/>
      <c r="M33" s="232"/>
      <c r="N33" s="232"/>
      <c r="O33" s="232"/>
      <c r="P33" s="232">
        <f>P31+P32</f>
        <v>0</v>
      </c>
    </row>
    <row r="34" spans="1:16" x14ac:dyDescent="0.2">
      <c r="A34" s="236"/>
      <c r="B34" s="236"/>
      <c r="C34" s="236"/>
      <c r="D34" s="236"/>
      <c r="E34" s="236"/>
      <c r="F34" s="236"/>
      <c r="G34" s="236"/>
      <c r="H34" s="236"/>
      <c r="I34" s="236"/>
      <c r="J34" s="236"/>
      <c r="K34" s="237"/>
      <c r="L34" s="238"/>
      <c r="M34" s="238"/>
      <c r="N34" s="238"/>
      <c r="O34" s="238"/>
      <c r="P34" s="238"/>
    </row>
    <row r="35" spans="1:16" x14ac:dyDescent="0.2">
      <c r="A35" s="239"/>
      <c r="B35" s="240"/>
      <c r="C35" s="240"/>
      <c r="D35" s="241"/>
      <c r="E35" s="240"/>
      <c r="F35" s="241"/>
      <c r="G35" s="241"/>
      <c r="H35" s="241"/>
      <c r="I35" s="241"/>
      <c r="J35" s="241"/>
      <c r="K35" s="241"/>
      <c r="L35" s="241"/>
      <c r="M35" s="241"/>
      <c r="N35" s="240"/>
      <c r="O35" s="240"/>
      <c r="P35" s="240"/>
    </row>
    <row r="36" spans="1:16" x14ac:dyDescent="0.2">
      <c r="A36" s="240"/>
      <c r="B36" s="240"/>
      <c r="C36" s="240"/>
      <c r="D36" s="241"/>
      <c r="E36" s="240"/>
      <c r="F36" s="241"/>
      <c r="G36" s="241"/>
      <c r="H36" s="241"/>
      <c r="I36" s="241"/>
      <c r="J36" s="241"/>
      <c r="K36" s="241"/>
      <c r="L36" s="241"/>
      <c r="M36" s="241"/>
      <c r="N36" s="241"/>
      <c r="O36" s="241"/>
      <c r="P36" s="241"/>
    </row>
    <row r="37" spans="1:16" x14ac:dyDescent="0.2">
      <c r="A37" s="240"/>
      <c r="B37" s="240"/>
      <c r="C37" s="240"/>
      <c r="D37" s="241"/>
      <c r="E37" s="240"/>
      <c r="F37" s="241"/>
      <c r="G37" s="241"/>
      <c r="H37" s="241"/>
      <c r="I37" s="241"/>
      <c r="J37" s="241"/>
      <c r="K37" s="241"/>
      <c r="L37" s="241"/>
      <c r="M37" s="241"/>
      <c r="N37" s="241"/>
      <c r="O37" s="241"/>
      <c r="P37" s="241"/>
    </row>
    <row r="38" spans="1:16" x14ac:dyDescent="0.2">
      <c r="A38" s="240"/>
      <c r="B38" s="240"/>
      <c r="C38" s="240"/>
      <c r="D38" s="241"/>
      <c r="E38" s="240"/>
      <c r="F38" s="241"/>
      <c r="G38" s="241"/>
      <c r="H38" s="241"/>
      <c r="I38" s="241"/>
      <c r="J38" s="241"/>
      <c r="K38" s="241"/>
      <c r="L38" s="241"/>
      <c r="M38" s="241"/>
      <c r="N38" s="241"/>
      <c r="O38" s="241"/>
      <c r="P38" s="241"/>
    </row>
    <row r="39" spans="1:16" x14ac:dyDescent="0.2">
      <c r="A39" s="240"/>
      <c r="B39" s="240"/>
      <c r="C39" s="240"/>
      <c r="D39" s="241"/>
      <c r="E39" s="240"/>
      <c r="F39" s="241"/>
      <c r="G39" s="241"/>
      <c r="H39" s="241"/>
      <c r="I39" s="241"/>
      <c r="J39" s="241"/>
      <c r="K39" s="241"/>
      <c r="L39" s="241"/>
      <c r="M39" s="241"/>
      <c r="N39" s="241"/>
      <c r="O39" s="241"/>
      <c r="P39" s="241"/>
    </row>
    <row r="40" spans="1:16" x14ac:dyDescent="0.2">
      <c r="A40" s="206" t="s">
        <v>60</v>
      </c>
      <c r="B40" s="404"/>
      <c r="C40" s="404"/>
      <c r="D40" s="241"/>
      <c r="E40" s="240"/>
      <c r="F40" s="241"/>
      <c r="G40" s="241"/>
      <c r="H40" s="206" t="s">
        <v>61</v>
      </c>
      <c r="I40" s="405"/>
      <c r="J40" s="405"/>
      <c r="K40" s="405"/>
      <c r="L40" s="405"/>
      <c r="M40" s="405"/>
      <c r="N40" s="405"/>
      <c r="O40" s="241"/>
      <c r="P40" s="241"/>
    </row>
    <row r="41" spans="1:16" x14ac:dyDescent="0.2">
      <c r="A41" s="240"/>
      <c r="B41" s="406" t="s">
        <v>62</v>
      </c>
      <c r="C41" s="406"/>
      <c r="D41" s="241"/>
      <c r="E41" s="240"/>
      <c r="F41" s="241"/>
      <c r="G41" s="241"/>
      <c r="H41" s="240"/>
      <c r="I41" s="406" t="s">
        <v>62</v>
      </c>
      <c r="J41" s="406"/>
      <c r="K41" s="406"/>
      <c r="L41" s="406"/>
      <c r="M41" s="406"/>
      <c r="N41" s="406"/>
      <c r="O41" s="241"/>
      <c r="P41" s="241"/>
    </row>
    <row r="42" spans="1:16" x14ac:dyDescent="0.2">
      <c r="A42" s="240"/>
      <c r="B42" s="240"/>
      <c r="C42" s="240"/>
      <c r="D42" s="241"/>
      <c r="E42" s="240"/>
      <c r="F42" s="241"/>
      <c r="G42" s="241"/>
      <c r="H42" s="241"/>
      <c r="I42" s="241"/>
      <c r="J42" s="241"/>
      <c r="K42" s="241"/>
      <c r="L42" s="241"/>
      <c r="M42" s="241"/>
      <c r="N42" s="241"/>
      <c r="O42" s="241"/>
      <c r="P42" s="241"/>
    </row>
    <row r="43" spans="1:16" x14ac:dyDescent="0.2">
      <c r="A43" s="240"/>
      <c r="B43" s="240"/>
      <c r="C43" s="240"/>
      <c r="D43" s="241"/>
      <c r="E43" s="240"/>
      <c r="F43" s="241"/>
      <c r="G43" s="241"/>
      <c r="H43" s="241"/>
      <c r="I43" s="241"/>
      <c r="J43" s="241"/>
      <c r="K43" s="241"/>
      <c r="L43" s="241"/>
      <c r="M43" s="241"/>
      <c r="N43" s="241"/>
      <c r="O43" s="241"/>
      <c r="P43" s="241"/>
    </row>
    <row r="44" spans="1:16" x14ac:dyDescent="0.2">
      <c r="A44" s="243"/>
      <c r="B44" s="243"/>
      <c r="C44" s="244"/>
      <c r="D44" s="245"/>
      <c r="E44" s="246"/>
      <c r="F44" s="243"/>
      <c r="G44" s="246"/>
      <c r="H44" s="247"/>
      <c r="I44" s="247"/>
      <c r="J44" s="247"/>
      <c r="K44" s="247"/>
      <c r="L44" s="247"/>
      <c r="M44" s="247"/>
      <c r="N44" s="247"/>
      <c r="O44" s="247"/>
      <c r="P44" s="247"/>
    </row>
  </sheetData>
  <mergeCells count="27">
    <mergeCell ref="A32:J32"/>
    <mergeCell ref="A33:J33"/>
    <mergeCell ref="B40:C40"/>
    <mergeCell ref="I40:N40"/>
    <mergeCell ref="B41:C41"/>
    <mergeCell ref="I41:N41"/>
    <mergeCell ref="A31:J31"/>
    <mergeCell ref="A9:F9"/>
    <mergeCell ref="M9:P9"/>
    <mergeCell ref="M11:P11"/>
    <mergeCell ref="A13:A14"/>
    <mergeCell ref="B13:B14"/>
    <mergeCell ref="C13:C14"/>
    <mergeCell ref="D13:D14"/>
    <mergeCell ref="E13:E14"/>
    <mergeCell ref="F13:K13"/>
    <mergeCell ref="L13:P13"/>
    <mergeCell ref="A27:J27"/>
    <mergeCell ref="A28:J28"/>
    <mergeCell ref="A29:J29"/>
    <mergeCell ref="A30:J30"/>
    <mergeCell ref="C7:P7"/>
    <mergeCell ref="A1:P1"/>
    <mergeCell ref="A3:P3"/>
    <mergeCell ref="A4:P4"/>
    <mergeCell ref="C5:P5"/>
    <mergeCell ref="C6:P6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P84"/>
  <sheetViews>
    <sheetView topLeftCell="A37" workbookViewId="0">
      <selection sqref="A1:P1"/>
    </sheetView>
  </sheetViews>
  <sheetFormatPr defaultRowHeight="12.75" x14ac:dyDescent="0.2"/>
  <cols>
    <col min="3" max="3" width="42.140625" customWidth="1"/>
  </cols>
  <sheetData>
    <row r="1" spans="1:16" ht="18.75" x14ac:dyDescent="0.2">
      <c r="A1" s="393" t="s">
        <v>374</v>
      </c>
      <c r="B1" s="393"/>
      <c r="C1" s="393"/>
      <c r="D1" s="393"/>
      <c r="E1" s="393"/>
      <c r="F1" s="393"/>
      <c r="G1" s="393"/>
      <c r="H1" s="393"/>
      <c r="I1" s="393"/>
      <c r="J1" s="393"/>
      <c r="K1" s="393"/>
      <c r="L1" s="393"/>
      <c r="M1" s="393"/>
      <c r="N1" s="393"/>
      <c r="O1" s="393"/>
      <c r="P1" s="393"/>
    </row>
    <row r="2" spans="1:16" ht="18.75" x14ac:dyDescent="0.2">
      <c r="A2" s="202"/>
      <c r="B2" s="202"/>
      <c r="C2" s="202"/>
      <c r="D2" s="202"/>
      <c r="E2" s="202"/>
      <c r="F2" s="202"/>
      <c r="G2" s="202"/>
      <c r="H2" s="202"/>
      <c r="I2" s="202"/>
      <c r="J2" s="202"/>
      <c r="K2" s="202"/>
      <c r="L2" s="202"/>
      <c r="M2" s="202"/>
      <c r="N2" s="202"/>
      <c r="O2" s="202"/>
      <c r="P2" s="202"/>
    </row>
    <row r="3" spans="1:16" ht="18.75" x14ac:dyDescent="0.2">
      <c r="A3" s="394" t="str">
        <f>UPPER("Remonta darbi. 427. kabinets")</f>
        <v>REMONTA DARBI. 427. KABINETS</v>
      </c>
      <c r="B3" s="394"/>
      <c r="C3" s="394"/>
      <c r="D3" s="394"/>
      <c r="E3" s="394"/>
      <c r="F3" s="394"/>
      <c r="G3" s="394"/>
      <c r="H3" s="394"/>
      <c r="I3" s="394"/>
      <c r="J3" s="394"/>
      <c r="K3" s="394"/>
      <c r="L3" s="394"/>
      <c r="M3" s="394"/>
      <c r="N3" s="394"/>
      <c r="O3" s="394"/>
      <c r="P3" s="394"/>
    </row>
    <row r="4" spans="1:16" x14ac:dyDescent="0.2">
      <c r="A4" s="395" t="s">
        <v>0</v>
      </c>
      <c r="B4" s="395"/>
      <c r="C4" s="395"/>
      <c r="D4" s="395"/>
      <c r="E4" s="395"/>
      <c r="F4" s="395"/>
      <c r="G4" s="395"/>
      <c r="H4" s="395"/>
      <c r="I4" s="395"/>
      <c r="J4" s="395"/>
      <c r="K4" s="395"/>
      <c r="L4" s="395"/>
      <c r="M4" s="395"/>
      <c r="N4" s="395"/>
      <c r="O4" s="395"/>
      <c r="P4" s="395"/>
    </row>
    <row r="5" spans="1:16" x14ac:dyDescent="0.2">
      <c r="A5" s="203" t="s">
        <v>1</v>
      </c>
      <c r="B5" s="203"/>
      <c r="C5" s="392" t="s">
        <v>123</v>
      </c>
      <c r="D5" s="392"/>
      <c r="E5" s="392"/>
      <c r="F5" s="392"/>
      <c r="G5" s="392"/>
      <c r="H5" s="392"/>
      <c r="I5" s="392"/>
      <c r="J5" s="392"/>
      <c r="K5" s="392"/>
      <c r="L5" s="392"/>
      <c r="M5" s="392"/>
      <c r="N5" s="392"/>
      <c r="O5" s="392"/>
      <c r="P5" s="392"/>
    </row>
    <row r="6" spans="1:16" x14ac:dyDescent="0.2">
      <c r="A6" s="203" t="s">
        <v>2</v>
      </c>
      <c r="B6" s="203"/>
      <c r="C6" s="392" t="s">
        <v>123</v>
      </c>
      <c r="D6" s="392"/>
      <c r="E6" s="392"/>
      <c r="F6" s="392"/>
      <c r="G6" s="392"/>
      <c r="H6" s="392"/>
      <c r="I6" s="392"/>
      <c r="J6" s="392"/>
      <c r="K6" s="392"/>
      <c r="L6" s="392"/>
      <c r="M6" s="392"/>
      <c r="N6" s="392"/>
      <c r="O6" s="392"/>
      <c r="P6" s="392"/>
    </row>
    <row r="7" spans="1:16" x14ac:dyDescent="0.2">
      <c r="A7" s="203" t="s">
        <v>3</v>
      </c>
      <c r="B7" s="203"/>
      <c r="C7" s="392" t="s">
        <v>307</v>
      </c>
      <c r="D7" s="392"/>
      <c r="E7" s="392"/>
      <c r="F7" s="392"/>
      <c r="G7" s="392"/>
      <c r="H7" s="392"/>
      <c r="I7" s="392"/>
      <c r="J7" s="392"/>
      <c r="K7" s="392"/>
      <c r="L7" s="392"/>
      <c r="M7" s="392"/>
      <c r="N7" s="392"/>
      <c r="O7" s="392"/>
      <c r="P7" s="392"/>
    </row>
    <row r="8" spans="1:16" x14ac:dyDescent="0.2">
      <c r="A8" s="203"/>
      <c r="B8" s="203"/>
      <c r="C8" s="204"/>
      <c r="D8" s="204"/>
      <c r="E8" s="204"/>
      <c r="F8" s="204"/>
      <c r="G8" s="204"/>
      <c r="H8" s="204"/>
      <c r="I8" s="204"/>
      <c r="J8" s="204"/>
      <c r="K8" s="204"/>
      <c r="L8" s="204"/>
      <c r="M8" s="204"/>
      <c r="N8" s="204"/>
      <c r="O8" s="204"/>
      <c r="P8" s="204"/>
    </row>
    <row r="9" spans="1:16" x14ac:dyDescent="0.2">
      <c r="A9" s="397"/>
      <c r="B9" s="397"/>
      <c r="C9" s="397"/>
      <c r="D9" s="397"/>
      <c r="E9" s="397"/>
      <c r="F9" s="397"/>
      <c r="G9" s="203"/>
      <c r="H9" s="203"/>
      <c r="I9" s="205"/>
      <c r="J9" s="205"/>
      <c r="K9" s="205"/>
      <c r="L9" s="206"/>
      <c r="M9" s="398">
        <f>P76</f>
        <v>0</v>
      </c>
      <c r="N9" s="398"/>
      <c r="O9" s="398"/>
      <c r="P9" s="398"/>
    </row>
    <row r="10" spans="1:16" x14ac:dyDescent="0.2">
      <c r="A10" s="207"/>
      <c r="B10" s="207"/>
      <c r="C10" s="208"/>
      <c r="D10" s="209"/>
      <c r="E10" s="210"/>
      <c r="F10" s="209"/>
      <c r="G10" s="209"/>
      <c r="H10" s="205"/>
      <c r="I10" s="205"/>
      <c r="J10" s="205"/>
      <c r="K10" s="205"/>
      <c r="L10" s="205"/>
      <c r="M10" s="211"/>
      <c r="N10" s="203"/>
      <c r="O10" s="203"/>
      <c r="P10" s="203"/>
    </row>
    <row r="11" spans="1:16" x14ac:dyDescent="0.2">
      <c r="A11" s="207"/>
      <c r="B11" s="207"/>
      <c r="C11" s="208"/>
      <c r="D11" s="209"/>
      <c r="E11" s="210"/>
      <c r="F11" s="209"/>
      <c r="G11" s="209"/>
      <c r="H11" s="205"/>
      <c r="I11" s="205"/>
      <c r="J11" s="205"/>
      <c r="K11" s="205"/>
      <c r="L11" s="212"/>
      <c r="M11" s="399"/>
      <c r="N11" s="399"/>
      <c r="O11" s="399"/>
      <c r="P11" s="399"/>
    </row>
    <row r="12" spans="1:16" x14ac:dyDescent="0.2">
      <c r="A12" s="206"/>
      <c r="B12" s="206"/>
      <c r="C12" s="206"/>
      <c r="D12" s="209"/>
      <c r="E12" s="209"/>
      <c r="F12" s="205"/>
      <c r="G12" s="205"/>
      <c r="H12" s="205"/>
      <c r="I12" s="205"/>
      <c r="J12" s="205"/>
      <c r="K12" s="205"/>
      <c r="L12" s="205"/>
      <c r="M12" s="212"/>
      <c r="N12" s="211"/>
      <c r="O12" s="203"/>
      <c r="P12" s="203"/>
    </row>
    <row r="13" spans="1:16" x14ac:dyDescent="0.2">
      <c r="A13" s="400" t="s">
        <v>4</v>
      </c>
      <c r="B13" s="400" t="s">
        <v>5</v>
      </c>
      <c r="C13" s="400" t="s">
        <v>6</v>
      </c>
      <c r="D13" s="400" t="s">
        <v>7</v>
      </c>
      <c r="E13" s="400" t="s">
        <v>8</v>
      </c>
      <c r="F13" s="401" t="s">
        <v>9</v>
      </c>
      <c r="G13" s="401"/>
      <c r="H13" s="401"/>
      <c r="I13" s="401"/>
      <c r="J13" s="401"/>
      <c r="K13" s="401"/>
      <c r="L13" s="401" t="s">
        <v>10</v>
      </c>
      <c r="M13" s="401"/>
      <c r="N13" s="401"/>
      <c r="O13" s="401"/>
      <c r="P13" s="401"/>
    </row>
    <row r="14" spans="1:16" ht="51" x14ac:dyDescent="0.2">
      <c r="A14" s="400"/>
      <c r="B14" s="400"/>
      <c r="C14" s="400"/>
      <c r="D14" s="400"/>
      <c r="E14" s="400"/>
      <c r="F14" s="213" t="s">
        <v>11</v>
      </c>
      <c r="G14" s="213" t="s">
        <v>12</v>
      </c>
      <c r="H14" s="213" t="s">
        <v>13</v>
      </c>
      <c r="I14" s="213" t="s">
        <v>362</v>
      </c>
      <c r="J14" s="213" t="s">
        <v>14</v>
      </c>
      <c r="K14" s="213" t="s">
        <v>15</v>
      </c>
      <c r="L14" s="213" t="s">
        <v>16</v>
      </c>
      <c r="M14" s="213" t="s">
        <v>13</v>
      </c>
      <c r="N14" s="213" t="s">
        <v>362</v>
      </c>
      <c r="O14" s="213" t="s">
        <v>14</v>
      </c>
      <c r="P14" s="213" t="s">
        <v>17</v>
      </c>
    </row>
    <row r="15" spans="1:16" ht="13.5" thickBot="1" x14ac:dyDescent="0.25">
      <c r="A15" s="214">
        <v>1</v>
      </c>
      <c r="B15" s="214"/>
      <c r="C15" s="214">
        <v>3</v>
      </c>
      <c r="D15" s="215">
        <v>4</v>
      </c>
      <c r="E15" s="214">
        <v>5</v>
      </c>
      <c r="F15" s="215">
        <v>6</v>
      </c>
      <c r="G15" s="214">
        <v>7</v>
      </c>
      <c r="H15" s="214">
        <v>8</v>
      </c>
      <c r="I15" s="215">
        <v>9</v>
      </c>
      <c r="J15" s="215">
        <v>10</v>
      </c>
      <c r="K15" s="214">
        <v>11</v>
      </c>
      <c r="L15" s="214">
        <v>12</v>
      </c>
      <c r="M15" s="214">
        <v>13</v>
      </c>
      <c r="N15" s="215">
        <v>14</v>
      </c>
      <c r="O15" s="215">
        <v>15</v>
      </c>
      <c r="P15" s="215">
        <v>16</v>
      </c>
    </row>
    <row r="16" spans="1:16" ht="13.5" thickTop="1" x14ac:dyDescent="0.2">
      <c r="A16" s="217"/>
      <c r="B16" s="218"/>
      <c r="C16" s="216" t="str">
        <f>UPPER("427. kabinets")</f>
        <v>427. KABINETS</v>
      </c>
      <c r="D16" s="220"/>
      <c r="E16" s="221"/>
      <c r="F16" s="222"/>
      <c r="G16" s="222"/>
      <c r="H16" s="222"/>
      <c r="I16" s="222"/>
      <c r="J16" s="222"/>
      <c r="K16" s="222"/>
      <c r="L16" s="222"/>
      <c r="M16" s="222"/>
      <c r="N16" s="222"/>
      <c r="O16" s="222"/>
      <c r="P16" s="222"/>
    </row>
    <row r="17" spans="1:16" ht="25.5" x14ac:dyDescent="0.2">
      <c r="A17" s="217">
        <v>1</v>
      </c>
      <c r="B17" s="218" t="s">
        <v>19</v>
      </c>
      <c r="C17" s="219" t="s">
        <v>310</v>
      </c>
      <c r="D17" s="220" t="s">
        <v>27</v>
      </c>
      <c r="E17" s="221">
        <v>1</v>
      </c>
      <c r="F17" s="222"/>
      <c r="G17" s="222"/>
      <c r="H17" s="222"/>
      <c r="I17" s="222"/>
      <c r="J17" s="222"/>
      <c r="K17" s="222"/>
      <c r="L17" s="222"/>
      <c r="M17" s="222"/>
      <c r="N17" s="222"/>
      <c r="O17" s="222"/>
      <c r="P17" s="222"/>
    </row>
    <row r="18" spans="1:16" ht="25.5" x14ac:dyDescent="0.2">
      <c r="A18" s="217"/>
      <c r="B18" s="218"/>
      <c r="C18" s="242" t="s">
        <v>63</v>
      </c>
      <c r="D18" s="220" t="s">
        <v>22</v>
      </c>
      <c r="E18" s="221">
        <v>1</v>
      </c>
      <c r="F18" s="222"/>
      <c r="G18" s="222"/>
      <c r="H18" s="222"/>
      <c r="I18" s="222"/>
      <c r="J18" s="222"/>
      <c r="K18" s="222"/>
      <c r="L18" s="222"/>
      <c r="M18" s="222"/>
      <c r="N18" s="222"/>
      <c r="O18" s="222"/>
      <c r="P18" s="222"/>
    </row>
    <row r="19" spans="1:16" ht="25.5" x14ac:dyDescent="0.2">
      <c r="A19" s="217"/>
      <c r="B19" s="218"/>
      <c r="C19" s="242" t="s">
        <v>24</v>
      </c>
      <c r="D19" s="220" t="s">
        <v>25</v>
      </c>
      <c r="E19" s="221">
        <v>1</v>
      </c>
      <c r="F19" s="222"/>
      <c r="G19" s="222"/>
      <c r="H19" s="222"/>
      <c r="I19" s="222"/>
      <c r="J19" s="222"/>
      <c r="K19" s="222"/>
      <c r="L19" s="222"/>
      <c r="M19" s="222"/>
      <c r="N19" s="222"/>
      <c r="O19" s="222"/>
      <c r="P19" s="222"/>
    </row>
    <row r="20" spans="1:16" x14ac:dyDescent="0.2">
      <c r="A20" s="217">
        <f>A17+1</f>
        <v>2</v>
      </c>
      <c r="B20" s="218" t="s">
        <v>19</v>
      </c>
      <c r="C20" s="219" t="s">
        <v>322</v>
      </c>
      <c r="D20" s="220" t="s">
        <v>27</v>
      </c>
      <c r="E20" s="221">
        <v>1</v>
      </c>
      <c r="F20" s="222"/>
      <c r="G20" s="222"/>
      <c r="H20" s="222"/>
      <c r="I20" s="222"/>
      <c r="J20" s="222"/>
      <c r="K20" s="222"/>
      <c r="L20" s="222"/>
      <c r="M20" s="222"/>
      <c r="N20" s="222"/>
      <c r="O20" s="222"/>
      <c r="P20" s="222"/>
    </row>
    <row r="21" spans="1:16" ht="38.25" x14ac:dyDescent="0.2">
      <c r="A21" s="217">
        <f>A20+1</f>
        <v>3</v>
      </c>
      <c r="B21" s="218" t="s">
        <v>19</v>
      </c>
      <c r="C21" s="219" t="s">
        <v>66</v>
      </c>
      <c r="D21" s="220" t="s">
        <v>27</v>
      </c>
      <c r="E21" s="221">
        <v>1</v>
      </c>
      <c r="F21" s="222"/>
      <c r="G21" s="222"/>
      <c r="H21" s="222"/>
      <c r="I21" s="222"/>
      <c r="J21" s="222"/>
      <c r="K21" s="222"/>
      <c r="L21" s="222"/>
      <c r="M21" s="222"/>
      <c r="N21" s="222"/>
      <c r="O21" s="222"/>
      <c r="P21" s="222"/>
    </row>
    <row r="22" spans="1:16" x14ac:dyDescent="0.2">
      <c r="A22" s="217"/>
      <c r="B22" s="217"/>
      <c r="C22" s="252" t="s">
        <v>28</v>
      </c>
      <c r="D22" s="220"/>
      <c r="E22" s="253"/>
      <c r="F22" s="254"/>
      <c r="G22" s="254"/>
      <c r="H22" s="234"/>
      <c r="I22" s="254"/>
      <c r="J22" s="254"/>
      <c r="K22" s="254"/>
      <c r="L22" s="254"/>
      <c r="M22" s="254"/>
      <c r="N22" s="254"/>
      <c r="O22" s="254"/>
      <c r="P22" s="254"/>
    </row>
    <row r="23" spans="1:16" x14ac:dyDescent="0.2">
      <c r="A23" s="217"/>
      <c r="B23" s="218"/>
      <c r="C23" s="249" t="s">
        <v>32</v>
      </c>
      <c r="D23" s="220"/>
      <c r="E23" s="221"/>
      <c r="F23" s="222"/>
      <c r="G23" s="222"/>
      <c r="H23" s="222"/>
      <c r="I23" s="222"/>
      <c r="J23" s="222"/>
      <c r="K23" s="222"/>
      <c r="L23" s="222"/>
      <c r="M23" s="222"/>
      <c r="N23" s="222"/>
      <c r="O23" s="222"/>
      <c r="P23" s="222"/>
    </row>
    <row r="24" spans="1:16" x14ac:dyDescent="0.2">
      <c r="A24" s="217">
        <f>A21+1</f>
        <v>4</v>
      </c>
      <c r="B24" s="218" t="s">
        <v>19</v>
      </c>
      <c r="C24" s="227" t="s">
        <v>433</v>
      </c>
      <c r="D24" s="255" t="s">
        <v>27</v>
      </c>
      <c r="E24" s="253">
        <v>1</v>
      </c>
      <c r="F24" s="254"/>
      <c r="G24" s="222"/>
      <c r="H24" s="234"/>
      <c r="I24" s="254"/>
      <c r="J24" s="254"/>
      <c r="K24" s="254"/>
      <c r="L24" s="254"/>
      <c r="M24" s="254"/>
      <c r="N24" s="254"/>
      <c r="O24" s="254"/>
      <c r="P24" s="254"/>
    </row>
    <row r="25" spans="1:16" x14ac:dyDescent="0.2">
      <c r="A25" s="217"/>
      <c r="B25" s="218"/>
      <c r="C25" s="249" t="s">
        <v>31</v>
      </c>
      <c r="D25" s="255"/>
      <c r="E25" s="253"/>
      <c r="F25" s="254"/>
      <c r="G25" s="222"/>
      <c r="H25" s="234"/>
      <c r="I25" s="254"/>
      <c r="J25" s="254"/>
      <c r="K25" s="254"/>
      <c r="L25" s="254"/>
      <c r="M25" s="254"/>
      <c r="N25" s="254"/>
      <c r="O25" s="254"/>
      <c r="P25" s="254"/>
    </row>
    <row r="26" spans="1:16" ht="25.5" x14ac:dyDescent="0.2">
      <c r="A26" s="217">
        <f>A24+1</f>
        <v>5</v>
      </c>
      <c r="B26" s="218" t="s">
        <v>19</v>
      </c>
      <c r="C26" s="223" t="s">
        <v>351</v>
      </c>
      <c r="D26" s="220" t="s">
        <v>316</v>
      </c>
      <c r="E26" s="221">
        <v>37.6</v>
      </c>
      <c r="F26" s="222"/>
      <c r="G26" s="222"/>
      <c r="H26" s="222"/>
      <c r="I26" s="222"/>
      <c r="J26" s="222"/>
      <c r="K26" s="222"/>
      <c r="L26" s="222"/>
      <c r="M26" s="222"/>
      <c r="N26" s="222"/>
      <c r="O26" s="222"/>
      <c r="P26" s="222"/>
    </row>
    <row r="27" spans="1:16" x14ac:dyDescent="0.2">
      <c r="A27" s="217"/>
      <c r="B27" s="218"/>
      <c r="C27" s="249" t="s">
        <v>324</v>
      </c>
      <c r="D27" s="220"/>
      <c r="E27" s="221"/>
      <c r="F27" s="222"/>
      <c r="G27" s="222"/>
      <c r="H27" s="222"/>
      <c r="I27" s="222"/>
      <c r="J27" s="222"/>
      <c r="K27" s="222"/>
      <c r="L27" s="222"/>
      <c r="M27" s="222"/>
      <c r="N27" s="222"/>
      <c r="O27" s="222"/>
      <c r="P27" s="222"/>
    </row>
    <row r="28" spans="1:16" x14ac:dyDescent="0.2">
      <c r="A28" s="217">
        <f>A26+1</f>
        <v>6</v>
      </c>
      <c r="B28" s="218" t="s">
        <v>19</v>
      </c>
      <c r="C28" s="227" t="s">
        <v>341</v>
      </c>
      <c r="D28" s="255" t="s">
        <v>27</v>
      </c>
      <c r="E28" s="253">
        <v>1</v>
      </c>
      <c r="F28" s="254"/>
      <c r="G28" s="222"/>
      <c r="H28" s="234"/>
      <c r="I28" s="254"/>
      <c r="J28" s="254"/>
      <c r="K28" s="254"/>
      <c r="L28" s="254"/>
      <c r="M28" s="254"/>
      <c r="N28" s="254"/>
      <c r="O28" s="254"/>
      <c r="P28" s="254"/>
    </row>
    <row r="29" spans="1:16" x14ac:dyDescent="0.2">
      <c r="A29" s="217"/>
      <c r="B29" s="218"/>
      <c r="C29" s="256" t="s">
        <v>36</v>
      </c>
      <c r="D29" s="220"/>
      <c r="E29" s="221"/>
      <c r="F29" s="222"/>
      <c r="G29" s="222"/>
      <c r="H29" s="222"/>
      <c r="I29" s="222"/>
      <c r="J29" s="222"/>
      <c r="K29" s="222"/>
      <c r="L29" s="222"/>
      <c r="M29" s="222"/>
      <c r="N29" s="222"/>
      <c r="O29" s="222"/>
      <c r="P29" s="222"/>
    </row>
    <row r="30" spans="1:16" x14ac:dyDescent="0.2">
      <c r="A30" s="217"/>
      <c r="B30" s="218"/>
      <c r="C30" s="257" t="s">
        <v>29</v>
      </c>
      <c r="D30" s="220"/>
      <c r="E30" s="221"/>
      <c r="F30" s="222"/>
      <c r="G30" s="222"/>
      <c r="H30" s="222"/>
      <c r="I30" s="222"/>
      <c r="J30" s="222"/>
      <c r="K30" s="222"/>
      <c r="L30" s="222"/>
      <c r="M30" s="222"/>
      <c r="N30" s="222"/>
      <c r="O30" s="222"/>
      <c r="P30" s="222"/>
    </row>
    <row r="31" spans="1:16" ht="89.25" x14ac:dyDescent="0.2">
      <c r="A31" s="217">
        <f>A28+1</f>
        <v>7</v>
      </c>
      <c r="B31" s="218" t="s">
        <v>19</v>
      </c>
      <c r="C31" s="227" t="s">
        <v>326</v>
      </c>
      <c r="D31" s="220" t="s">
        <v>316</v>
      </c>
      <c r="E31" s="221">
        <v>10.48</v>
      </c>
      <c r="F31" s="222"/>
      <c r="G31" s="222"/>
      <c r="H31" s="222"/>
      <c r="I31" s="222"/>
      <c r="J31" s="222"/>
      <c r="K31" s="222"/>
      <c r="L31" s="222"/>
      <c r="M31" s="222"/>
      <c r="N31" s="222"/>
      <c r="O31" s="222"/>
      <c r="P31" s="222"/>
    </row>
    <row r="32" spans="1:16" ht="25.5" x14ac:dyDescent="0.2">
      <c r="A32" s="217"/>
      <c r="B32" s="218"/>
      <c r="C32" s="242" t="s">
        <v>317</v>
      </c>
      <c r="D32" s="220" t="s">
        <v>22</v>
      </c>
      <c r="E32" s="251">
        <v>1</v>
      </c>
      <c r="F32" s="222"/>
      <c r="G32" s="222"/>
      <c r="H32" s="222"/>
      <c r="I32" s="222"/>
      <c r="J32" s="222"/>
      <c r="K32" s="222"/>
      <c r="L32" s="222"/>
      <c r="M32" s="222"/>
      <c r="N32" s="222"/>
      <c r="O32" s="222"/>
      <c r="P32" s="222"/>
    </row>
    <row r="33" spans="1:16" ht="25.5" x14ac:dyDescent="0.2">
      <c r="A33" s="217"/>
      <c r="B33" s="218"/>
      <c r="C33" s="242" t="s">
        <v>327</v>
      </c>
      <c r="D33" s="220" t="s">
        <v>22</v>
      </c>
      <c r="E33" s="251">
        <v>1</v>
      </c>
      <c r="F33" s="222"/>
      <c r="G33" s="222"/>
      <c r="H33" s="222"/>
      <c r="I33" s="222"/>
      <c r="J33" s="222"/>
      <c r="K33" s="222"/>
      <c r="L33" s="222"/>
      <c r="M33" s="222"/>
      <c r="N33" s="222"/>
      <c r="O33" s="222"/>
      <c r="P33" s="222"/>
    </row>
    <row r="34" spans="1:16" ht="25.5" x14ac:dyDescent="0.2">
      <c r="A34" s="217"/>
      <c r="B34" s="218"/>
      <c r="C34" s="242" t="s">
        <v>328</v>
      </c>
      <c r="D34" s="220" t="s">
        <v>22</v>
      </c>
      <c r="E34" s="251">
        <v>1</v>
      </c>
      <c r="F34" s="222"/>
      <c r="G34" s="222"/>
      <c r="H34" s="222"/>
      <c r="I34" s="222"/>
      <c r="J34" s="222"/>
      <c r="K34" s="222"/>
      <c r="L34" s="222"/>
      <c r="M34" s="222"/>
      <c r="N34" s="222"/>
      <c r="O34" s="222"/>
      <c r="P34" s="222"/>
    </row>
    <row r="35" spans="1:16" ht="25.5" x14ac:dyDescent="0.2">
      <c r="A35" s="217"/>
      <c r="B35" s="218"/>
      <c r="C35" s="242" t="s">
        <v>73</v>
      </c>
      <c r="D35" s="220" t="s">
        <v>22</v>
      </c>
      <c r="E35" s="251">
        <v>1</v>
      </c>
      <c r="F35" s="222"/>
      <c r="G35" s="222"/>
      <c r="H35" s="222"/>
      <c r="I35" s="222"/>
      <c r="J35" s="222"/>
      <c r="K35" s="222"/>
      <c r="L35" s="222"/>
      <c r="M35" s="222"/>
      <c r="N35" s="222"/>
      <c r="O35" s="222"/>
      <c r="P35" s="222"/>
    </row>
    <row r="36" spans="1:16" ht="25.5" x14ac:dyDescent="0.2">
      <c r="A36" s="217"/>
      <c r="B36" s="218"/>
      <c r="C36" s="242" t="s">
        <v>75</v>
      </c>
      <c r="D36" s="220" t="s">
        <v>22</v>
      </c>
      <c r="E36" s="251">
        <v>1</v>
      </c>
      <c r="F36" s="222"/>
      <c r="G36" s="222"/>
      <c r="H36" s="222"/>
      <c r="I36" s="222"/>
      <c r="J36" s="222"/>
      <c r="K36" s="222"/>
      <c r="L36" s="222"/>
      <c r="M36" s="222"/>
      <c r="N36" s="222"/>
      <c r="O36" s="222"/>
      <c r="P36" s="222"/>
    </row>
    <row r="37" spans="1:16" x14ac:dyDescent="0.2">
      <c r="A37" s="217"/>
      <c r="B37" s="218"/>
      <c r="C37" s="242" t="s">
        <v>43</v>
      </c>
      <c r="D37" s="220" t="s">
        <v>27</v>
      </c>
      <c r="E37" s="251">
        <v>1</v>
      </c>
      <c r="F37" s="222"/>
      <c r="G37" s="222"/>
      <c r="H37" s="222"/>
      <c r="I37" s="222"/>
      <c r="J37" s="222"/>
      <c r="K37" s="222"/>
      <c r="L37" s="222"/>
      <c r="M37" s="222"/>
      <c r="N37" s="222"/>
      <c r="O37" s="222"/>
      <c r="P37" s="222"/>
    </row>
    <row r="38" spans="1:16" ht="38.25" x14ac:dyDescent="0.2">
      <c r="A38" s="217"/>
      <c r="B38" s="218"/>
      <c r="C38" s="242" t="s">
        <v>366</v>
      </c>
      <c r="D38" s="220" t="s">
        <v>27</v>
      </c>
      <c r="E38" s="251">
        <v>1</v>
      </c>
      <c r="F38" s="222"/>
      <c r="G38" s="222"/>
      <c r="H38" s="222"/>
      <c r="I38" s="222"/>
      <c r="J38" s="222"/>
      <c r="K38" s="222"/>
      <c r="L38" s="222"/>
      <c r="M38" s="222"/>
      <c r="N38" s="222"/>
      <c r="O38" s="222"/>
      <c r="P38" s="222"/>
    </row>
    <row r="39" spans="1:16" x14ac:dyDescent="0.2">
      <c r="A39" s="217"/>
      <c r="B39" s="218"/>
      <c r="C39" s="257" t="s">
        <v>31</v>
      </c>
      <c r="D39" s="220"/>
      <c r="E39" s="221"/>
      <c r="F39" s="222"/>
      <c r="G39" s="222"/>
      <c r="H39" s="222"/>
      <c r="I39" s="222"/>
      <c r="J39" s="222"/>
      <c r="K39" s="222"/>
      <c r="L39" s="222"/>
      <c r="M39" s="222"/>
      <c r="N39" s="222"/>
      <c r="O39" s="222"/>
      <c r="P39" s="222"/>
    </row>
    <row r="40" spans="1:16" ht="114.75" x14ac:dyDescent="0.2">
      <c r="A40" s="217">
        <f>A31+1</f>
        <v>8</v>
      </c>
      <c r="B40" s="218" t="s">
        <v>19</v>
      </c>
      <c r="C40" s="225" t="s">
        <v>330</v>
      </c>
      <c r="D40" s="220" t="s">
        <v>316</v>
      </c>
      <c r="E40" s="221">
        <v>37.6</v>
      </c>
      <c r="F40" s="222"/>
      <c r="G40" s="222"/>
      <c r="H40" s="222"/>
      <c r="I40" s="222"/>
      <c r="J40" s="222"/>
      <c r="K40" s="222"/>
      <c r="L40" s="222"/>
      <c r="M40" s="222"/>
      <c r="N40" s="222"/>
      <c r="O40" s="222"/>
      <c r="P40" s="222"/>
    </row>
    <row r="41" spans="1:16" x14ac:dyDescent="0.2">
      <c r="A41" s="217"/>
      <c r="B41" s="218"/>
      <c r="C41" s="242" t="s">
        <v>41</v>
      </c>
      <c r="D41" s="220"/>
      <c r="E41" s="251">
        <v>1</v>
      </c>
      <c r="F41" s="222"/>
      <c r="G41" s="222"/>
      <c r="H41" s="222"/>
      <c r="I41" s="222"/>
      <c r="J41" s="222"/>
      <c r="K41" s="222"/>
      <c r="L41" s="222"/>
      <c r="M41" s="222"/>
      <c r="N41" s="222"/>
      <c r="O41" s="222"/>
      <c r="P41" s="222"/>
    </row>
    <row r="42" spans="1:16" ht="25.5" x14ac:dyDescent="0.2">
      <c r="A42" s="217"/>
      <c r="B42" s="226"/>
      <c r="C42" s="242" t="s">
        <v>44</v>
      </c>
      <c r="D42" s="220" t="s">
        <v>22</v>
      </c>
      <c r="E42" s="251">
        <v>1</v>
      </c>
      <c r="F42" s="229"/>
      <c r="G42" s="229"/>
      <c r="H42" s="230"/>
      <c r="I42" s="222"/>
      <c r="J42" s="229"/>
      <c r="K42" s="222"/>
      <c r="L42" s="222"/>
      <c r="M42" s="222"/>
      <c r="N42" s="222"/>
      <c r="O42" s="222"/>
      <c r="P42" s="222"/>
    </row>
    <row r="43" spans="1:16" ht="25.5" x14ac:dyDescent="0.2">
      <c r="A43" s="217"/>
      <c r="B43" s="218"/>
      <c r="C43" s="242" t="s">
        <v>77</v>
      </c>
      <c r="D43" s="220" t="s">
        <v>22</v>
      </c>
      <c r="E43" s="251">
        <v>2</v>
      </c>
      <c r="F43" s="222"/>
      <c r="G43" s="222"/>
      <c r="H43" s="222"/>
      <c r="I43" s="222"/>
      <c r="J43" s="222"/>
      <c r="K43" s="222"/>
      <c r="L43" s="222"/>
      <c r="M43" s="222"/>
      <c r="N43" s="222"/>
      <c r="O43" s="222"/>
      <c r="P43" s="222"/>
    </row>
    <row r="44" spans="1:16" x14ac:dyDescent="0.2">
      <c r="A44" s="217"/>
      <c r="B44" s="218"/>
      <c r="C44" s="242" t="s">
        <v>45</v>
      </c>
      <c r="D44" s="220" t="s">
        <v>22</v>
      </c>
      <c r="E44" s="251">
        <v>2</v>
      </c>
      <c r="F44" s="222"/>
      <c r="G44" s="222"/>
      <c r="H44" s="222"/>
      <c r="I44" s="222"/>
      <c r="J44" s="222"/>
      <c r="K44" s="222"/>
      <c r="L44" s="222"/>
      <c r="M44" s="222"/>
      <c r="N44" s="222"/>
      <c r="O44" s="222"/>
      <c r="P44" s="222"/>
    </row>
    <row r="45" spans="1:16" ht="25.5" x14ac:dyDescent="0.2">
      <c r="A45" s="217"/>
      <c r="B45" s="218"/>
      <c r="C45" s="242" t="s">
        <v>331</v>
      </c>
      <c r="D45" s="220" t="s">
        <v>22</v>
      </c>
      <c r="E45" s="251">
        <v>1</v>
      </c>
      <c r="F45" s="222"/>
      <c r="G45" s="222"/>
      <c r="H45" s="222"/>
      <c r="I45" s="222"/>
      <c r="J45" s="222"/>
      <c r="K45" s="222"/>
      <c r="L45" s="222"/>
      <c r="M45" s="222"/>
      <c r="N45" s="222"/>
      <c r="O45" s="222"/>
      <c r="P45" s="222"/>
    </row>
    <row r="46" spans="1:16" x14ac:dyDescent="0.2">
      <c r="A46" s="217"/>
      <c r="B46" s="218"/>
      <c r="C46" s="242" t="s">
        <v>332</v>
      </c>
      <c r="D46" s="220" t="s">
        <v>22</v>
      </c>
      <c r="E46" s="251">
        <v>1</v>
      </c>
      <c r="F46" s="222"/>
      <c r="G46" s="222"/>
      <c r="H46" s="222"/>
      <c r="I46" s="222"/>
      <c r="J46" s="222"/>
      <c r="K46" s="222"/>
      <c r="L46" s="222"/>
      <c r="M46" s="222"/>
      <c r="N46" s="222"/>
      <c r="O46" s="222"/>
      <c r="P46" s="222"/>
    </row>
    <row r="47" spans="1:16" x14ac:dyDescent="0.2">
      <c r="A47" s="217"/>
      <c r="B47" s="218"/>
      <c r="C47" s="242" t="s">
        <v>363</v>
      </c>
      <c r="D47" s="220" t="s">
        <v>27</v>
      </c>
      <c r="E47" s="251">
        <v>1</v>
      </c>
      <c r="F47" s="222"/>
      <c r="G47" s="222"/>
      <c r="H47" s="222"/>
      <c r="I47" s="222"/>
      <c r="J47" s="222"/>
      <c r="K47" s="222"/>
      <c r="L47" s="222"/>
      <c r="M47" s="222"/>
      <c r="N47" s="222"/>
      <c r="O47" s="222"/>
      <c r="P47" s="222"/>
    </row>
    <row r="48" spans="1:16" x14ac:dyDescent="0.2">
      <c r="A48" s="217"/>
      <c r="B48" s="218"/>
      <c r="C48" s="257" t="s">
        <v>32</v>
      </c>
      <c r="D48" s="220"/>
      <c r="E48" s="251"/>
      <c r="F48" s="222"/>
      <c r="G48" s="222"/>
      <c r="H48" s="222"/>
      <c r="I48" s="222"/>
      <c r="J48" s="222"/>
      <c r="K48" s="222"/>
      <c r="L48" s="222"/>
      <c r="M48" s="222"/>
      <c r="N48" s="222"/>
      <c r="O48" s="222"/>
      <c r="P48" s="222"/>
    </row>
    <row r="49" spans="1:16" ht="38.25" x14ac:dyDescent="0.2">
      <c r="A49" s="217">
        <v>9</v>
      </c>
      <c r="B49" s="218" t="s">
        <v>19</v>
      </c>
      <c r="C49" s="258" t="s">
        <v>429</v>
      </c>
      <c r="D49" s="220" t="s">
        <v>316</v>
      </c>
      <c r="E49" s="221">
        <v>10.5</v>
      </c>
      <c r="F49" s="222"/>
      <c r="G49" s="222"/>
      <c r="H49" s="222"/>
      <c r="I49" s="222"/>
      <c r="J49" s="222"/>
      <c r="K49" s="222"/>
      <c r="L49" s="222"/>
      <c r="M49" s="222"/>
      <c r="N49" s="222"/>
      <c r="O49" s="222"/>
      <c r="P49" s="222"/>
    </row>
    <row r="50" spans="1:16" ht="27.75" customHeight="1" x14ac:dyDescent="0.2">
      <c r="A50" s="217"/>
      <c r="B50" s="218"/>
      <c r="C50" s="270" t="s">
        <v>393</v>
      </c>
      <c r="D50" s="46" t="s">
        <v>22</v>
      </c>
      <c r="E50" s="49">
        <v>3</v>
      </c>
      <c r="F50" s="222"/>
      <c r="G50" s="222"/>
      <c r="H50" s="222"/>
      <c r="I50" s="222"/>
      <c r="J50" s="222"/>
      <c r="K50" s="222"/>
      <c r="L50" s="222"/>
      <c r="M50" s="222"/>
      <c r="N50" s="222"/>
      <c r="O50" s="222"/>
      <c r="P50" s="222"/>
    </row>
    <row r="51" spans="1:16" ht="69" customHeight="1" x14ac:dyDescent="0.2">
      <c r="A51" s="217">
        <f>A49+1</f>
        <v>10</v>
      </c>
      <c r="B51" s="218" t="s">
        <v>19</v>
      </c>
      <c r="C51" s="227" t="s">
        <v>334</v>
      </c>
      <c r="D51" s="220" t="s">
        <v>316</v>
      </c>
      <c r="E51" s="250">
        <v>10.48</v>
      </c>
      <c r="F51" s="222"/>
      <c r="G51" s="222"/>
      <c r="H51" s="222"/>
      <c r="I51" s="222"/>
      <c r="J51" s="222"/>
      <c r="K51" s="222"/>
      <c r="L51" s="222"/>
      <c r="M51" s="222"/>
      <c r="N51" s="222"/>
      <c r="O51" s="222"/>
      <c r="P51" s="222"/>
    </row>
    <row r="52" spans="1:16" x14ac:dyDescent="0.2">
      <c r="A52" s="217"/>
      <c r="B52" s="218"/>
      <c r="C52" s="257" t="s">
        <v>51</v>
      </c>
      <c r="D52" s="255"/>
      <c r="E52" s="253"/>
      <c r="F52" s="222"/>
      <c r="G52" s="222"/>
      <c r="H52" s="222"/>
      <c r="I52" s="222"/>
      <c r="J52" s="222"/>
      <c r="K52" s="222"/>
      <c r="L52" s="222"/>
      <c r="M52" s="222"/>
      <c r="N52" s="222"/>
      <c r="O52" s="222"/>
      <c r="P52" s="222"/>
    </row>
    <row r="53" spans="1:16" x14ac:dyDescent="0.2">
      <c r="A53" s="217">
        <f>A51+1</f>
        <v>11</v>
      </c>
      <c r="B53" s="218" t="s">
        <v>19</v>
      </c>
      <c r="C53" s="227" t="s">
        <v>344</v>
      </c>
      <c r="D53" s="255" t="s">
        <v>27</v>
      </c>
      <c r="E53" s="253">
        <v>1</v>
      </c>
      <c r="F53" s="222"/>
      <c r="G53" s="222"/>
      <c r="H53" s="222"/>
      <c r="I53" s="222"/>
      <c r="J53" s="222"/>
      <c r="K53" s="222"/>
      <c r="L53" s="222"/>
      <c r="M53" s="222"/>
      <c r="N53" s="222"/>
      <c r="O53" s="222"/>
      <c r="P53" s="222"/>
    </row>
    <row r="54" spans="1:16" ht="153" x14ac:dyDescent="0.2">
      <c r="A54" s="217"/>
      <c r="B54" s="218"/>
      <c r="C54" s="242" t="s">
        <v>438</v>
      </c>
      <c r="D54" s="255" t="s">
        <v>27</v>
      </c>
      <c r="E54" s="253">
        <v>1</v>
      </c>
      <c r="F54" s="222"/>
      <c r="G54" s="222"/>
      <c r="H54" s="222"/>
      <c r="I54" s="222"/>
      <c r="J54" s="222"/>
      <c r="K54" s="222"/>
      <c r="L54" s="222"/>
      <c r="M54" s="222"/>
      <c r="N54" s="222"/>
      <c r="O54" s="222"/>
      <c r="P54" s="222"/>
    </row>
    <row r="55" spans="1:16" x14ac:dyDescent="0.2">
      <c r="A55" s="217"/>
      <c r="B55" s="218"/>
      <c r="C55" s="242" t="s">
        <v>435</v>
      </c>
      <c r="D55" s="255" t="s">
        <v>22</v>
      </c>
      <c r="E55" s="253">
        <v>1</v>
      </c>
      <c r="F55" s="222"/>
      <c r="G55" s="222"/>
      <c r="H55" s="222"/>
      <c r="I55" s="222"/>
      <c r="J55" s="222"/>
      <c r="K55" s="222"/>
      <c r="L55" s="222"/>
      <c r="M55" s="222"/>
      <c r="N55" s="222"/>
      <c r="O55" s="222"/>
      <c r="P55" s="222"/>
    </row>
    <row r="56" spans="1:16" x14ac:dyDescent="0.2">
      <c r="A56" s="217"/>
      <c r="B56" s="218"/>
      <c r="C56" s="242" t="s">
        <v>363</v>
      </c>
      <c r="D56" s="255" t="s">
        <v>27</v>
      </c>
      <c r="E56" s="253">
        <v>1</v>
      </c>
      <c r="F56" s="222"/>
      <c r="G56" s="222"/>
      <c r="H56" s="222"/>
      <c r="I56" s="222"/>
      <c r="J56" s="222"/>
      <c r="K56" s="222"/>
      <c r="L56" s="222"/>
      <c r="M56" s="222"/>
      <c r="N56" s="222"/>
      <c r="O56" s="222"/>
      <c r="P56" s="222"/>
    </row>
    <row r="57" spans="1:16" x14ac:dyDescent="0.2">
      <c r="A57" s="217"/>
      <c r="B57" s="218"/>
      <c r="C57" s="227"/>
      <c r="D57" s="220"/>
      <c r="E57" s="250"/>
      <c r="F57" s="222"/>
      <c r="G57" s="222"/>
      <c r="H57" s="222"/>
      <c r="I57" s="222"/>
      <c r="J57" s="222"/>
      <c r="K57" s="222"/>
      <c r="L57" s="222"/>
      <c r="M57" s="222"/>
      <c r="N57" s="222"/>
      <c r="O57" s="222"/>
      <c r="P57" s="222"/>
    </row>
    <row r="58" spans="1:16" x14ac:dyDescent="0.2">
      <c r="A58" s="217"/>
      <c r="B58" s="218"/>
      <c r="C58" s="257" t="s">
        <v>336</v>
      </c>
      <c r="D58" s="220"/>
      <c r="E58" s="251"/>
      <c r="F58" s="222"/>
      <c r="G58" s="222"/>
      <c r="H58" s="222"/>
      <c r="I58" s="222"/>
      <c r="J58" s="222"/>
      <c r="K58" s="222"/>
      <c r="L58" s="222"/>
      <c r="M58" s="222"/>
      <c r="N58" s="222"/>
      <c r="O58" s="222"/>
      <c r="P58" s="222"/>
    </row>
    <row r="59" spans="1:16" ht="25.5" x14ac:dyDescent="0.2">
      <c r="A59" s="217">
        <v>12</v>
      </c>
      <c r="B59" s="218" t="s">
        <v>19</v>
      </c>
      <c r="C59" s="258" t="s">
        <v>337</v>
      </c>
      <c r="D59" s="220" t="s">
        <v>39</v>
      </c>
      <c r="E59" s="221">
        <v>24</v>
      </c>
      <c r="F59" s="222"/>
      <c r="G59" s="222"/>
      <c r="H59" s="222"/>
      <c r="I59" s="222"/>
      <c r="J59" s="222"/>
      <c r="K59" s="222"/>
      <c r="L59" s="222"/>
      <c r="M59" s="222"/>
      <c r="N59" s="222"/>
      <c r="O59" s="222"/>
      <c r="P59" s="222"/>
    </row>
    <row r="60" spans="1:16" ht="25.5" x14ac:dyDescent="0.2">
      <c r="A60" s="217">
        <f>A59+1</f>
        <v>13</v>
      </c>
      <c r="B60" s="218" t="s">
        <v>19</v>
      </c>
      <c r="C60" s="258" t="s">
        <v>338</v>
      </c>
      <c r="D60" s="220" t="s">
        <v>27</v>
      </c>
      <c r="E60" s="221">
        <v>1</v>
      </c>
      <c r="F60" s="222"/>
      <c r="G60" s="222"/>
      <c r="H60" s="222"/>
      <c r="I60" s="222"/>
      <c r="J60" s="222"/>
      <c r="K60" s="222"/>
      <c r="L60" s="222"/>
      <c r="M60" s="222"/>
      <c r="N60" s="222"/>
      <c r="O60" s="222"/>
      <c r="P60" s="222"/>
    </row>
    <row r="61" spans="1:16" ht="38.25" x14ac:dyDescent="0.2">
      <c r="A61" s="217">
        <f>A60+1</f>
        <v>14</v>
      </c>
      <c r="B61" s="218" t="s">
        <v>19</v>
      </c>
      <c r="C61" s="258" t="s">
        <v>352</v>
      </c>
      <c r="D61" s="220" t="s">
        <v>27</v>
      </c>
      <c r="E61" s="221">
        <v>2</v>
      </c>
      <c r="F61" s="222"/>
      <c r="G61" s="222"/>
      <c r="H61" s="222"/>
      <c r="I61" s="222"/>
      <c r="J61" s="222"/>
      <c r="K61" s="222"/>
      <c r="L61" s="222"/>
      <c r="M61" s="222"/>
      <c r="N61" s="222"/>
      <c r="O61" s="222"/>
      <c r="P61" s="222"/>
    </row>
    <row r="62" spans="1:16" ht="38.25" x14ac:dyDescent="0.2">
      <c r="A62" s="217">
        <f>A61+1</f>
        <v>15</v>
      </c>
      <c r="B62" s="218" t="s">
        <v>19</v>
      </c>
      <c r="C62" s="258" t="s">
        <v>345</v>
      </c>
      <c r="D62" s="220" t="s">
        <v>27</v>
      </c>
      <c r="E62" s="221">
        <v>2</v>
      </c>
      <c r="F62" s="222"/>
      <c r="G62" s="222"/>
      <c r="H62" s="222"/>
      <c r="I62" s="222"/>
      <c r="J62" s="222"/>
      <c r="K62" s="222"/>
      <c r="L62" s="222"/>
      <c r="M62" s="222"/>
      <c r="N62" s="222"/>
      <c r="O62" s="222"/>
      <c r="P62" s="222"/>
    </row>
    <row r="63" spans="1:16" x14ac:dyDescent="0.2">
      <c r="A63" s="217">
        <f>A62+1</f>
        <v>16</v>
      </c>
      <c r="B63" s="218" t="s">
        <v>19</v>
      </c>
      <c r="C63" s="258" t="s">
        <v>434</v>
      </c>
      <c r="D63" s="220" t="s">
        <v>27</v>
      </c>
      <c r="E63" s="221">
        <v>1</v>
      </c>
      <c r="F63" s="222"/>
      <c r="G63" s="222"/>
      <c r="H63" s="222"/>
      <c r="I63" s="222"/>
      <c r="J63" s="222"/>
      <c r="K63" s="222"/>
      <c r="L63" s="222"/>
      <c r="M63" s="222"/>
      <c r="N63" s="222"/>
      <c r="O63" s="222"/>
      <c r="P63" s="222"/>
    </row>
    <row r="64" spans="1:16" ht="25.5" x14ac:dyDescent="0.2">
      <c r="A64" s="217">
        <f>A63+1</f>
        <v>17</v>
      </c>
      <c r="B64" s="218" t="s">
        <v>19</v>
      </c>
      <c r="C64" s="258" t="s">
        <v>340</v>
      </c>
      <c r="D64" s="220" t="s">
        <v>27</v>
      </c>
      <c r="E64" s="221">
        <v>1</v>
      </c>
      <c r="F64" s="222"/>
      <c r="G64" s="222"/>
      <c r="H64" s="222"/>
      <c r="I64" s="222"/>
      <c r="J64" s="222"/>
      <c r="K64" s="222"/>
      <c r="L64" s="222"/>
      <c r="M64" s="222"/>
      <c r="N64" s="222"/>
      <c r="O64" s="222"/>
      <c r="P64" s="222"/>
    </row>
    <row r="65" spans="1:16" x14ac:dyDescent="0.2">
      <c r="A65" s="217"/>
      <c r="B65" s="218"/>
      <c r="C65" s="224" t="s">
        <v>49</v>
      </c>
      <c r="D65" s="220"/>
      <c r="E65" s="221"/>
      <c r="F65" s="222"/>
      <c r="G65" s="222"/>
      <c r="H65" s="222"/>
      <c r="I65" s="222"/>
      <c r="J65" s="222"/>
      <c r="K65" s="222"/>
      <c r="L65" s="222"/>
      <c r="M65" s="222"/>
      <c r="N65" s="222"/>
      <c r="O65" s="222"/>
      <c r="P65" s="222"/>
    </row>
    <row r="66" spans="1:16" ht="25.5" x14ac:dyDescent="0.2">
      <c r="A66" s="217">
        <f>A64+1</f>
        <v>18</v>
      </c>
      <c r="B66" s="218" t="s">
        <v>19</v>
      </c>
      <c r="C66" s="225" t="s">
        <v>308</v>
      </c>
      <c r="D66" s="220" t="s">
        <v>27</v>
      </c>
      <c r="E66" s="221">
        <v>1</v>
      </c>
      <c r="F66" s="222"/>
      <c r="G66" s="222"/>
      <c r="H66" s="222"/>
      <c r="I66" s="222"/>
      <c r="J66" s="222"/>
      <c r="K66" s="222"/>
      <c r="L66" s="222"/>
      <c r="M66" s="222"/>
      <c r="N66" s="222"/>
      <c r="O66" s="222"/>
      <c r="P66" s="222"/>
    </row>
    <row r="67" spans="1:16" x14ac:dyDescent="0.2">
      <c r="A67" s="217"/>
      <c r="B67" s="218"/>
      <c r="C67" s="223"/>
      <c r="D67" s="220"/>
      <c r="E67" s="221"/>
      <c r="F67" s="222"/>
      <c r="G67" s="222"/>
      <c r="H67" s="222"/>
      <c r="I67" s="222"/>
      <c r="J67" s="222"/>
      <c r="K67" s="222"/>
      <c r="L67" s="222"/>
      <c r="M67" s="222"/>
      <c r="N67" s="222"/>
      <c r="O67" s="222"/>
      <c r="P67" s="222"/>
    </row>
    <row r="68" spans="1:16" x14ac:dyDescent="0.2">
      <c r="A68" s="226"/>
      <c r="B68" s="226"/>
      <c r="C68" s="227"/>
      <c r="D68" s="228"/>
      <c r="E68" s="228"/>
      <c r="F68" s="229"/>
      <c r="G68" s="229"/>
      <c r="H68" s="230"/>
      <c r="I68" s="229"/>
      <c r="J68" s="229"/>
      <c r="K68" s="229"/>
      <c r="L68" s="229"/>
      <c r="M68" s="229"/>
      <c r="N68" s="229"/>
      <c r="O68" s="229"/>
      <c r="P68" s="229"/>
    </row>
    <row r="69" spans="1:16" x14ac:dyDescent="0.2">
      <c r="A69" s="226"/>
      <c r="B69" s="226"/>
      <c r="C69" s="227"/>
      <c r="D69" s="228"/>
      <c r="E69" s="228"/>
      <c r="F69" s="229"/>
      <c r="G69" s="229"/>
      <c r="H69" s="230"/>
      <c r="I69" s="229"/>
      <c r="J69" s="229"/>
      <c r="K69" s="229"/>
      <c r="L69" s="229"/>
      <c r="M69" s="229"/>
      <c r="N69" s="229"/>
      <c r="O69" s="229"/>
      <c r="P69" s="229"/>
    </row>
    <row r="70" spans="1:16" x14ac:dyDescent="0.2">
      <c r="A70" s="396" t="s">
        <v>309</v>
      </c>
      <c r="B70" s="396"/>
      <c r="C70" s="396"/>
      <c r="D70" s="396"/>
      <c r="E70" s="396"/>
      <c r="F70" s="396"/>
      <c r="G70" s="396"/>
      <c r="H70" s="396"/>
      <c r="I70" s="396"/>
      <c r="J70" s="396"/>
      <c r="K70" s="231"/>
      <c r="L70" s="232">
        <f>SUM(L17:L69)</f>
        <v>0</v>
      </c>
      <c r="M70" s="232">
        <f>SUM(M16:M69)</f>
        <v>0</v>
      </c>
      <c r="N70" s="232">
        <f>SUM(N16:N69)</f>
        <v>0</v>
      </c>
      <c r="O70" s="232">
        <f>SUM(O16:O69)</f>
        <v>0</v>
      </c>
      <c r="P70" s="232">
        <f>M70+N70+O70</f>
        <v>0</v>
      </c>
    </row>
    <row r="71" spans="1:16" x14ac:dyDescent="0.2">
      <c r="A71" s="402" t="s">
        <v>53</v>
      </c>
      <c r="B71" s="402"/>
      <c r="C71" s="402"/>
      <c r="D71" s="402"/>
      <c r="E71" s="402"/>
      <c r="F71" s="402"/>
      <c r="G71" s="402"/>
      <c r="H71" s="402"/>
      <c r="I71" s="402"/>
      <c r="J71" s="402"/>
      <c r="K71" s="266">
        <v>0.12</v>
      </c>
      <c r="L71" s="234"/>
      <c r="M71" s="234">
        <f>ROUND(M70*K71,2)</f>
        <v>0</v>
      </c>
      <c r="N71" s="234">
        <f>ROUND(N70*K71,2)</f>
        <v>0</v>
      </c>
      <c r="O71" s="234">
        <f>ROUND(O70*K71,2)</f>
        <v>0</v>
      </c>
      <c r="P71" s="234">
        <f>ROUND(P70*K71,2)</f>
        <v>0</v>
      </c>
    </row>
    <row r="72" spans="1:16" x14ac:dyDescent="0.2">
      <c r="A72" s="403" t="s">
        <v>54</v>
      </c>
      <c r="B72" s="403"/>
      <c r="C72" s="403"/>
      <c r="D72" s="403"/>
      <c r="E72" s="403"/>
      <c r="F72" s="403"/>
      <c r="G72" s="403"/>
      <c r="H72" s="403"/>
      <c r="I72" s="403"/>
      <c r="J72" s="403"/>
      <c r="K72" s="267"/>
      <c r="L72" s="234"/>
      <c r="M72" s="234"/>
      <c r="N72" s="234"/>
      <c r="O72" s="234"/>
      <c r="P72" s="234">
        <f>ROUND(P71*9%,2)</f>
        <v>0</v>
      </c>
    </row>
    <row r="73" spans="1:16" x14ac:dyDescent="0.2">
      <c r="A73" s="402" t="s">
        <v>55</v>
      </c>
      <c r="B73" s="402"/>
      <c r="C73" s="402"/>
      <c r="D73" s="402"/>
      <c r="E73" s="402"/>
      <c r="F73" s="402"/>
      <c r="G73" s="402"/>
      <c r="H73" s="402"/>
      <c r="I73" s="402"/>
      <c r="J73" s="402"/>
      <c r="K73" s="266">
        <v>0.06</v>
      </c>
      <c r="L73" s="234"/>
      <c r="M73" s="234">
        <f>ROUND(M70*K73,2)</f>
        <v>0</v>
      </c>
      <c r="N73" s="234">
        <f>ROUND(N70*K73,2)</f>
        <v>0</v>
      </c>
      <c r="O73" s="234">
        <f>ROUND(O70*K73,2)</f>
        <v>0</v>
      </c>
      <c r="P73" s="234">
        <f>ROUND(P70*K73,2)</f>
        <v>0</v>
      </c>
    </row>
    <row r="74" spans="1:16" x14ac:dyDescent="0.2">
      <c r="A74" s="396" t="s">
        <v>56</v>
      </c>
      <c r="B74" s="396"/>
      <c r="C74" s="396"/>
      <c r="D74" s="396"/>
      <c r="E74" s="396"/>
      <c r="F74" s="396"/>
      <c r="G74" s="396"/>
      <c r="H74" s="396"/>
      <c r="I74" s="396"/>
      <c r="J74" s="396"/>
      <c r="K74" s="235"/>
      <c r="L74" s="232"/>
      <c r="M74" s="232">
        <f>M70+M71+M73</f>
        <v>0</v>
      </c>
      <c r="N74" s="232">
        <f>N70+N71+N73</f>
        <v>0</v>
      </c>
      <c r="O74" s="232">
        <f>O70+O71+O73</f>
        <v>0</v>
      </c>
      <c r="P74" s="232">
        <f>M74+N74+O74</f>
        <v>0</v>
      </c>
    </row>
    <row r="75" spans="1:16" x14ac:dyDescent="0.2">
      <c r="A75" s="402" t="s">
        <v>57</v>
      </c>
      <c r="B75" s="402"/>
      <c r="C75" s="402"/>
      <c r="D75" s="402"/>
      <c r="E75" s="402"/>
      <c r="F75" s="402"/>
      <c r="G75" s="402"/>
      <c r="H75" s="402"/>
      <c r="I75" s="402"/>
      <c r="J75" s="402"/>
      <c r="K75" s="233">
        <v>0.21</v>
      </c>
      <c r="L75" s="234"/>
      <c r="M75" s="234"/>
      <c r="N75" s="234"/>
      <c r="O75" s="234"/>
      <c r="P75" s="234">
        <f>ROUND(P74*K75,2)</f>
        <v>0</v>
      </c>
    </row>
    <row r="76" spans="1:16" x14ac:dyDescent="0.2">
      <c r="A76" s="396" t="s">
        <v>58</v>
      </c>
      <c r="B76" s="396"/>
      <c r="C76" s="396"/>
      <c r="D76" s="396"/>
      <c r="E76" s="396"/>
      <c r="F76" s="396"/>
      <c r="G76" s="396"/>
      <c r="H76" s="396"/>
      <c r="I76" s="396"/>
      <c r="J76" s="396"/>
      <c r="K76" s="235"/>
      <c r="L76" s="232"/>
      <c r="M76" s="232"/>
      <c r="N76" s="232"/>
      <c r="O76" s="232"/>
      <c r="P76" s="232">
        <f>P74+P75</f>
        <v>0</v>
      </c>
    </row>
    <row r="77" spans="1:16" x14ac:dyDescent="0.2">
      <c r="A77" s="236"/>
      <c r="B77" s="236"/>
      <c r="C77" s="236"/>
      <c r="D77" s="236"/>
      <c r="E77" s="236"/>
      <c r="F77" s="236"/>
      <c r="G77" s="236"/>
      <c r="H77" s="236"/>
      <c r="I77" s="236"/>
      <c r="J77" s="236"/>
      <c r="K77" s="237"/>
      <c r="L77" s="238"/>
      <c r="M77" s="238"/>
      <c r="N77" s="238"/>
      <c r="O77" s="238"/>
      <c r="P77" s="238"/>
    </row>
    <row r="78" spans="1:16" x14ac:dyDescent="0.2">
      <c r="A78" s="240"/>
      <c r="B78" s="240"/>
      <c r="C78" s="240"/>
      <c r="D78" s="241"/>
      <c r="E78" s="240"/>
      <c r="F78" s="241"/>
      <c r="G78" s="241"/>
      <c r="H78" s="241"/>
      <c r="I78" s="241"/>
      <c r="J78" s="241"/>
      <c r="K78" s="241"/>
      <c r="L78" s="241"/>
      <c r="M78" s="241"/>
      <c r="N78" s="241"/>
      <c r="O78" s="241"/>
      <c r="P78" s="241"/>
    </row>
    <row r="79" spans="1:16" x14ac:dyDescent="0.2">
      <c r="A79" s="240"/>
      <c r="B79" s="240"/>
      <c r="C79" s="240"/>
      <c r="D79" s="241"/>
      <c r="E79" s="240"/>
      <c r="F79" s="241"/>
      <c r="G79" s="241"/>
      <c r="H79" s="241"/>
      <c r="I79" s="241"/>
      <c r="J79" s="241"/>
      <c r="K79" s="241"/>
      <c r="L79" s="241"/>
      <c r="M79" s="241"/>
      <c r="N79" s="241"/>
      <c r="O79" s="241"/>
      <c r="P79" s="241"/>
    </row>
    <row r="80" spans="1:16" x14ac:dyDescent="0.2">
      <c r="A80" s="206" t="s">
        <v>60</v>
      </c>
      <c r="B80" s="404"/>
      <c r="C80" s="404"/>
      <c r="D80" s="241"/>
      <c r="E80" s="240"/>
      <c r="F80" s="241"/>
      <c r="G80" s="241"/>
      <c r="H80" s="206" t="s">
        <v>61</v>
      </c>
      <c r="I80" s="405"/>
      <c r="J80" s="405"/>
      <c r="K80" s="405"/>
      <c r="L80" s="405"/>
      <c r="M80" s="405"/>
      <c r="N80" s="405"/>
      <c r="O80" s="241"/>
      <c r="P80" s="241"/>
    </row>
    <row r="81" spans="1:16" x14ac:dyDescent="0.2">
      <c r="A81" s="240"/>
      <c r="B81" s="406" t="s">
        <v>62</v>
      </c>
      <c r="C81" s="406"/>
      <c r="D81" s="241"/>
      <c r="E81" s="240"/>
      <c r="F81" s="241"/>
      <c r="G81" s="241"/>
      <c r="H81" s="240"/>
      <c r="I81" s="406" t="s">
        <v>62</v>
      </c>
      <c r="J81" s="406"/>
      <c r="K81" s="406"/>
      <c r="L81" s="406"/>
      <c r="M81" s="406"/>
      <c r="N81" s="406"/>
      <c r="O81" s="241"/>
      <c r="P81" s="241"/>
    </row>
    <row r="82" spans="1:16" x14ac:dyDescent="0.2">
      <c r="A82" s="240"/>
      <c r="B82" s="240"/>
      <c r="C82" s="240"/>
      <c r="D82" s="241"/>
      <c r="E82" s="240"/>
      <c r="F82" s="241"/>
      <c r="G82" s="241"/>
      <c r="H82" s="241"/>
      <c r="I82" s="241"/>
      <c r="J82" s="241"/>
      <c r="K82" s="241"/>
      <c r="L82" s="241"/>
      <c r="M82" s="241"/>
      <c r="N82" s="241"/>
      <c r="O82" s="241"/>
      <c r="P82" s="241"/>
    </row>
    <row r="83" spans="1:16" x14ac:dyDescent="0.2">
      <c r="A83" s="240"/>
      <c r="B83" s="240"/>
      <c r="C83" s="240"/>
      <c r="D83" s="241"/>
      <c r="E83" s="240"/>
      <c r="F83" s="241"/>
      <c r="G83" s="241"/>
      <c r="H83" s="241"/>
      <c r="I83" s="241"/>
      <c r="J83" s="241"/>
      <c r="K83" s="241"/>
      <c r="L83" s="241"/>
      <c r="M83" s="241"/>
      <c r="N83" s="241"/>
      <c r="O83" s="241"/>
      <c r="P83" s="241"/>
    </row>
    <row r="84" spans="1:16" x14ac:dyDescent="0.2">
      <c r="A84" s="243"/>
      <c r="B84" s="243"/>
      <c r="C84" s="244"/>
      <c r="D84" s="245"/>
      <c r="E84" s="246"/>
      <c r="F84" s="243"/>
      <c r="G84" s="246"/>
      <c r="H84" s="247"/>
      <c r="I84" s="247"/>
      <c r="J84" s="247"/>
      <c r="K84" s="247"/>
      <c r="L84" s="247"/>
      <c r="M84" s="247"/>
      <c r="N84" s="247"/>
      <c r="O84" s="247"/>
      <c r="P84" s="247"/>
    </row>
  </sheetData>
  <mergeCells count="27">
    <mergeCell ref="A75:J75"/>
    <mergeCell ref="A76:J76"/>
    <mergeCell ref="B80:C80"/>
    <mergeCell ref="I80:N80"/>
    <mergeCell ref="B81:C81"/>
    <mergeCell ref="I81:N81"/>
    <mergeCell ref="A74:J74"/>
    <mergeCell ref="A9:F9"/>
    <mergeCell ref="M9:P9"/>
    <mergeCell ref="M11:P11"/>
    <mergeCell ref="A13:A14"/>
    <mergeCell ref="B13:B14"/>
    <mergeCell ref="C13:C14"/>
    <mergeCell ref="D13:D14"/>
    <mergeCell ref="E13:E14"/>
    <mergeCell ref="F13:K13"/>
    <mergeCell ref="L13:P13"/>
    <mergeCell ref="A70:J70"/>
    <mergeCell ref="A71:J71"/>
    <mergeCell ref="A72:J72"/>
    <mergeCell ref="A73:J73"/>
    <mergeCell ref="C7:P7"/>
    <mergeCell ref="A1:P1"/>
    <mergeCell ref="A3:P3"/>
    <mergeCell ref="A4:P4"/>
    <mergeCell ref="C5:P5"/>
    <mergeCell ref="C6:P6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P79"/>
  <sheetViews>
    <sheetView topLeftCell="A49" workbookViewId="0">
      <selection activeCell="R48" sqref="R48:T48"/>
    </sheetView>
  </sheetViews>
  <sheetFormatPr defaultRowHeight="12.75" x14ac:dyDescent="0.2"/>
  <cols>
    <col min="3" max="3" width="42.140625" customWidth="1"/>
  </cols>
  <sheetData>
    <row r="1" spans="1:16" ht="18.75" x14ac:dyDescent="0.2">
      <c r="A1" s="393" t="s">
        <v>497</v>
      </c>
      <c r="B1" s="393"/>
      <c r="C1" s="393"/>
      <c r="D1" s="393"/>
      <c r="E1" s="393"/>
      <c r="F1" s="393"/>
      <c r="G1" s="393"/>
      <c r="H1" s="393"/>
      <c r="I1" s="393"/>
      <c r="J1" s="393"/>
      <c r="K1" s="393"/>
      <c r="L1" s="393"/>
      <c r="M1" s="393"/>
      <c r="N1" s="393"/>
      <c r="O1" s="393"/>
      <c r="P1" s="393"/>
    </row>
    <row r="2" spans="1:16" ht="18.75" x14ac:dyDescent="0.2">
      <c r="A2" s="328"/>
      <c r="B2" s="328"/>
      <c r="C2" s="328"/>
      <c r="D2" s="328"/>
      <c r="E2" s="328"/>
      <c r="F2" s="328"/>
      <c r="G2" s="328"/>
      <c r="H2" s="328"/>
      <c r="I2" s="328"/>
      <c r="J2" s="328"/>
      <c r="K2" s="328"/>
      <c r="L2" s="328"/>
      <c r="M2" s="328"/>
      <c r="N2" s="328"/>
      <c r="O2" s="328"/>
      <c r="P2" s="328"/>
    </row>
    <row r="3" spans="1:16" ht="18.75" x14ac:dyDescent="0.2">
      <c r="A3" s="394" t="str">
        <f>UPPER("Remonta darbi. 428. kabinets")</f>
        <v>REMONTA DARBI. 428. KABINETS</v>
      </c>
      <c r="B3" s="394"/>
      <c r="C3" s="394"/>
      <c r="D3" s="394"/>
      <c r="E3" s="394"/>
      <c r="F3" s="394"/>
      <c r="G3" s="394"/>
      <c r="H3" s="394"/>
      <c r="I3" s="394"/>
      <c r="J3" s="394"/>
      <c r="K3" s="394"/>
      <c r="L3" s="394"/>
      <c r="M3" s="394"/>
      <c r="N3" s="394"/>
      <c r="O3" s="394"/>
      <c r="P3" s="394"/>
    </row>
    <row r="4" spans="1:16" x14ac:dyDescent="0.2">
      <c r="A4" s="395" t="s">
        <v>0</v>
      </c>
      <c r="B4" s="395"/>
      <c r="C4" s="395"/>
      <c r="D4" s="395"/>
      <c r="E4" s="395"/>
      <c r="F4" s="395"/>
      <c r="G4" s="395"/>
      <c r="H4" s="395"/>
      <c r="I4" s="395"/>
      <c r="J4" s="395"/>
      <c r="K4" s="395"/>
      <c r="L4" s="395"/>
      <c r="M4" s="395"/>
      <c r="N4" s="395"/>
      <c r="O4" s="395"/>
      <c r="P4" s="395"/>
    </row>
    <row r="5" spans="1:16" x14ac:dyDescent="0.2">
      <c r="A5" s="203" t="s">
        <v>1</v>
      </c>
      <c r="B5" s="203"/>
      <c r="C5" s="392" t="s">
        <v>123</v>
      </c>
      <c r="D5" s="392"/>
      <c r="E5" s="392"/>
      <c r="F5" s="392"/>
      <c r="G5" s="392"/>
      <c r="H5" s="392"/>
      <c r="I5" s="392"/>
      <c r="J5" s="392"/>
      <c r="K5" s="392"/>
      <c r="L5" s="392"/>
      <c r="M5" s="392"/>
      <c r="N5" s="392"/>
      <c r="O5" s="392"/>
      <c r="P5" s="392"/>
    </row>
    <row r="6" spans="1:16" x14ac:dyDescent="0.2">
      <c r="A6" s="203" t="s">
        <v>2</v>
      </c>
      <c r="B6" s="203"/>
      <c r="C6" s="392" t="s">
        <v>123</v>
      </c>
      <c r="D6" s="392"/>
      <c r="E6" s="392"/>
      <c r="F6" s="392"/>
      <c r="G6" s="392"/>
      <c r="H6" s="392"/>
      <c r="I6" s="392"/>
      <c r="J6" s="392"/>
      <c r="K6" s="392"/>
      <c r="L6" s="392"/>
      <c r="M6" s="392"/>
      <c r="N6" s="392"/>
      <c r="O6" s="392"/>
      <c r="P6" s="392"/>
    </row>
    <row r="7" spans="1:16" x14ac:dyDescent="0.2">
      <c r="A7" s="203" t="s">
        <v>3</v>
      </c>
      <c r="B7" s="203"/>
      <c r="C7" s="392" t="s">
        <v>307</v>
      </c>
      <c r="D7" s="392"/>
      <c r="E7" s="392"/>
      <c r="F7" s="392"/>
      <c r="G7" s="392"/>
      <c r="H7" s="392"/>
      <c r="I7" s="392"/>
      <c r="J7" s="392"/>
      <c r="K7" s="392"/>
      <c r="L7" s="392"/>
      <c r="M7" s="392"/>
      <c r="N7" s="392"/>
      <c r="O7" s="392"/>
      <c r="P7" s="392"/>
    </row>
    <row r="8" spans="1:16" x14ac:dyDescent="0.2">
      <c r="A8" s="203"/>
      <c r="B8" s="203"/>
      <c r="C8" s="204"/>
      <c r="D8" s="204"/>
      <c r="E8" s="204"/>
      <c r="F8" s="204"/>
      <c r="G8" s="204"/>
      <c r="H8" s="204"/>
      <c r="I8" s="204"/>
      <c r="J8" s="204"/>
      <c r="K8" s="204"/>
      <c r="L8" s="204"/>
      <c r="M8" s="204"/>
      <c r="N8" s="204"/>
      <c r="O8" s="204"/>
      <c r="P8" s="204"/>
    </row>
    <row r="9" spans="1:16" x14ac:dyDescent="0.2">
      <c r="A9" s="397"/>
      <c r="B9" s="397"/>
      <c r="C9" s="397"/>
      <c r="D9" s="397"/>
      <c r="E9" s="397"/>
      <c r="F9" s="397"/>
      <c r="G9" s="203"/>
      <c r="H9" s="203"/>
      <c r="I9" s="205"/>
      <c r="J9" s="205"/>
      <c r="K9" s="205"/>
      <c r="L9" s="327"/>
      <c r="M9" s="398">
        <f>P65</f>
        <v>0</v>
      </c>
      <c r="N9" s="398"/>
      <c r="O9" s="398"/>
      <c r="P9" s="398"/>
    </row>
    <row r="10" spans="1:16" x14ac:dyDescent="0.2">
      <c r="A10" s="207"/>
      <c r="B10" s="207"/>
      <c r="C10" s="208"/>
      <c r="D10" s="209"/>
      <c r="E10" s="210"/>
      <c r="F10" s="209"/>
      <c r="G10" s="209"/>
      <c r="H10" s="205"/>
      <c r="I10" s="205"/>
      <c r="J10" s="205"/>
      <c r="K10" s="205"/>
      <c r="L10" s="205"/>
      <c r="M10" s="211"/>
      <c r="N10" s="203"/>
      <c r="O10" s="203"/>
      <c r="P10" s="203"/>
    </row>
    <row r="11" spans="1:16" x14ac:dyDescent="0.2">
      <c r="A11" s="207"/>
      <c r="B11" s="207"/>
      <c r="C11" s="208"/>
      <c r="D11" s="209"/>
      <c r="E11" s="210"/>
      <c r="F11" s="209"/>
      <c r="G11" s="209"/>
      <c r="H11" s="205"/>
      <c r="I11" s="205"/>
      <c r="J11" s="205"/>
      <c r="K11" s="205"/>
      <c r="L11" s="212"/>
      <c r="M11" s="399"/>
      <c r="N11" s="399"/>
      <c r="O11" s="399"/>
      <c r="P11" s="399"/>
    </row>
    <row r="12" spans="1:16" x14ac:dyDescent="0.2">
      <c r="A12" s="327"/>
      <c r="B12" s="327"/>
      <c r="C12" s="327"/>
      <c r="D12" s="209"/>
      <c r="E12" s="209"/>
      <c r="F12" s="205"/>
      <c r="G12" s="205"/>
      <c r="H12" s="205"/>
      <c r="I12" s="205"/>
      <c r="J12" s="205"/>
      <c r="K12" s="205"/>
      <c r="L12" s="205"/>
      <c r="M12" s="212"/>
      <c r="N12" s="211"/>
      <c r="O12" s="203"/>
      <c r="P12" s="203"/>
    </row>
    <row r="13" spans="1:16" x14ac:dyDescent="0.2">
      <c r="A13" s="400" t="s">
        <v>4</v>
      </c>
      <c r="B13" s="400" t="s">
        <v>5</v>
      </c>
      <c r="C13" s="400" t="s">
        <v>6</v>
      </c>
      <c r="D13" s="400" t="s">
        <v>7</v>
      </c>
      <c r="E13" s="400" t="s">
        <v>8</v>
      </c>
      <c r="F13" s="401" t="s">
        <v>9</v>
      </c>
      <c r="G13" s="401"/>
      <c r="H13" s="401"/>
      <c r="I13" s="401"/>
      <c r="J13" s="401"/>
      <c r="K13" s="401"/>
      <c r="L13" s="401" t="s">
        <v>10</v>
      </c>
      <c r="M13" s="401"/>
      <c r="N13" s="401"/>
      <c r="O13" s="401"/>
      <c r="P13" s="401"/>
    </row>
    <row r="14" spans="1:16" ht="51" x14ac:dyDescent="0.2">
      <c r="A14" s="400"/>
      <c r="B14" s="400"/>
      <c r="C14" s="400"/>
      <c r="D14" s="400"/>
      <c r="E14" s="400"/>
      <c r="F14" s="213" t="s">
        <v>11</v>
      </c>
      <c r="G14" s="213" t="s">
        <v>12</v>
      </c>
      <c r="H14" s="213" t="s">
        <v>13</v>
      </c>
      <c r="I14" s="213" t="s">
        <v>362</v>
      </c>
      <c r="J14" s="213" t="s">
        <v>14</v>
      </c>
      <c r="K14" s="213" t="s">
        <v>15</v>
      </c>
      <c r="L14" s="213" t="s">
        <v>16</v>
      </c>
      <c r="M14" s="213" t="s">
        <v>13</v>
      </c>
      <c r="N14" s="213" t="s">
        <v>362</v>
      </c>
      <c r="O14" s="213" t="s">
        <v>14</v>
      </c>
      <c r="P14" s="213" t="s">
        <v>17</v>
      </c>
    </row>
    <row r="15" spans="1:16" ht="13.5" thickBot="1" x14ac:dyDescent="0.25">
      <c r="A15" s="214">
        <v>1</v>
      </c>
      <c r="B15" s="214"/>
      <c r="C15" s="214">
        <v>3</v>
      </c>
      <c r="D15" s="215">
        <v>4</v>
      </c>
      <c r="E15" s="214">
        <v>5</v>
      </c>
      <c r="F15" s="215">
        <v>6</v>
      </c>
      <c r="G15" s="214">
        <v>7</v>
      </c>
      <c r="H15" s="214">
        <v>8</v>
      </c>
      <c r="I15" s="215">
        <v>9</v>
      </c>
      <c r="J15" s="215">
        <v>10</v>
      </c>
      <c r="K15" s="214">
        <v>11</v>
      </c>
      <c r="L15" s="214">
        <v>12</v>
      </c>
      <c r="M15" s="214">
        <v>13</v>
      </c>
      <c r="N15" s="215">
        <v>14</v>
      </c>
      <c r="O15" s="215">
        <v>15</v>
      </c>
      <c r="P15" s="215">
        <v>16</v>
      </c>
    </row>
    <row r="16" spans="1:16" ht="13.5" thickTop="1" x14ac:dyDescent="0.2">
      <c r="A16" s="217"/>
      <c r="B16" s="218"/>
      <c r="C16" s="216" t="str">
        <f>UPPER("428. kabinets")</f>
        <v>428. KABINETS</v>
      </c>
      <c r="D16" s="220"/>
      <c r="E16" s="221"/>
      <c r="F16" s="222"/>
      <c r="G16" s="222"/>
      <c r="H16" s="222"/>
      <c r="I16" s="222"/>
      <c r="J16" s="222"/>
      <c r="K16" s="222"/>
      <c r="L16" s="222"/>
      <c r="M16" s="222"/>
      <c r="N16" s="222"/>
      <c r="O16" s="222"/>
      <c r="P16" s="222"/>
    </row>
    <row r="17" spans="1:16" ht="25.5" x14ac:dyDescent="0.2">
      <c r="A17" s="217">
        <v>1</v>
      </c>
      <c r="B17" s="218" t="s">
        <v>19</v>
      </c>
      <c r="C17" s="219" t="s">
        <v>310</v>
      </c>
      <c r="D17" s="220" t="s">
        <v>27</v>
      </c>
      <c r="E17" s="221">
        <v>1</v>
      </c>
      <c r="F17" s="222"/>
      <c r="G17" s="222"/>
      <c r="H17" s="222"/>
      <c r="I17" s="222"/>
      <c r="J17" s="222"/>
      <c r="K17" s="222"/>
      <c r="L17" s="222"/>
      <c r="M17" s="222"/>
      <c r="N17" s="222"/>
      <c r="O17" s="222"/>
      <c r="P17" s="222"/>
    </row>
    <row r="18" spans="1:16" ht="25.5" x14ac:dyDescent="0.2">
      <c r="A18" s="217"/>
      <c r="B18" s="218"/>
      <c r="C18" s="242" t="s">
        <v>63</v>
      </c>
      <c r="D18" s="220" t="s">
        <v>22</v>
      </c>
      <c r="E18" s="221">
        <v>1</v>
      </c>
      <c r="F18" s="222"/>
      <c r="G18" s="222"/>
      <c r="H18" s="222"/>
      <c r="I18" s="222"/>
      <c r="J18" s="222"/>
      <c r="K18" s="222"/>
      <c r="L18" s="222"/>
      <c r="M18" s="222"/>
      <c r="N18" s="222"/>
      <c r="O18" s="222"/>
      <c r="P18" s="222"/>
    </row>
    <row r="19" spans="1:16" ht="25.5" x14ac:dyDescent="0.2">
      <c r="A19" s="217"/>
      <c r="B19" s="218"/>
      <c r="C19" s="242" t="s">
        <v>24</v>
      </c>
      <c r="D19" s="220" t="s">
        <v>25</v>
      </c>
      <c r="E19" s="221">
        <v>1</v>
      </c>
      <c r="F19" s="222"/>
      <c r="G19" s="222"/>
      <c r="H19" s="222"/>
      <c r="I19" s="222"/>
      <c r="J19" s="222"/>
      <c r="K19" s="222"/>
      <c r="L19" s="222"/>
      <c r="M19" s="222"/>
      <c r="N19" s="222"/>
      <c r="O19" s="222"/>
      <c r="P19" s="222"/>
    </row>
    <row r="20" spans="1:16" x14ac:dyDescent="0.2">
      <c r="A20" s="217">
        <f>A17+1</f>
        <v>2</v>
      </c>
      <c r="B20" s="218" t="s">
        <v>19</v>
      </c>
      <c r="C20" s="219" t="s">
        <v>322</v>
      </c>
      <c r="D20" s="220" t="s">
        <v>27</v>
      </c>
      <c r="E20" s="221">
        <v>1</v>
      </c>
      <c r="F20" s="222"/>
      <c r="G20" s="222"/>
      <c r="H20" s="222"/>
      <c r="I20" s="222"/>
      <c r="J20" s="222"/>
      <c r="K20" s="222"/>
      <c r="L20" s="222"/>
      <c r="M20" s="222"/>
      <c r="N20" s="222"/>
      <c r="O20" s="222"/>
      <c r="P20" s="222"/>
    </row>
    <row r="21" spans="1:16" ht="38.25" x14ac:dyDescent="0.2">
      <c r="A21" s="217">
        <f>A20+1</f>
        <v>3</v>
      </c>
      <c r="B21" s="218" t="s">
        <v>19</v>
      </c>
      <c r="C21" s="219" t="s">
        <v>66</v>
      </c>
      <c r="D21" s="220" t="s">
        <v>27</v>
      </c>
      <c r="E21" s="221">
        <v>1</v>
      </c>
      <c r="F21" s="222"/>
      <c r="G21" s="222"/>
      <c r="H21" s="222"/>
      <c r="I21" s="222"/>
      <c r="J21" s="222"/>
      <c r="K21" s="222"/>
      <c r="L21" s="222"/>
      <c r="M21" s="222"/>
      <c r="N21" s="222"/>
      <c r="O21" s="222"/>
      <c r="P21" s="222"/>
    </row>
    <row r="22" spans="1:16" x14ac:dyDescent="0.2">
      <c r="A22" s="217"/>
      <c r="B22" s="217"/>
      <c r="C22" s="252" t="s">
        <v>28</v>
      </c>
      <c r="D22" s="220"/>
      <c r="E22" s="253"/>
      <c r="F22" s="254"/>
      <c r="G22" s="254"/>
      <c r="H22" s="234"/>
      <c r="I22" s="254"/>
      <c r="J22" s="254"/>
      <c r="K22" s="254"/>
      <c r="L22" s="254"/>
      <c r="M22" s="254"/>
      <c r="N22" s="254"/>
      <c r="O22" s="254"/>
      <c r="P22" s="254"/>
    </row>
    <row r="23" spans="1:16" x14ac:dyDescent="0.2">
      <c r="A23" s="217"/>
      <c r="B23" s="218"/>
      <c r="C23" s="249" t="s">
        <v>32</v>
      </c>
      <c r="D23" s="220"/>
      <c r="E23" s="221"/>
      <c r="F23" s="222"/>
      <c r="G23" s="222"/>
      <c r="H23" s="222"/>
      <c r="I23" s="222"/>
      <c r="J23" s="222"/>
      <c r="K23" s="222"/>
      <c r="L23" s="222"/>
      <c r="M23" s="222"/>
      <c r="N23" s="222"/>
      <c r="O23" s="222"/>
      <c r="P23" s="222"/>
    </row>
    <row r="24" spans="1:16" x14ac:dyDescent="0.2">
      <c r="A24" s="217">
        <f>A21+1</f>
        <v>4</v>
      </c>
      <c r="B24" s="218" t="s">
        <v>19</v>
      </c>
      <c r="C24" s="227" t="s">
        <v>323</v>
      </c>
      <c r="D24" s="255" t="s">
        <v>193</v>
      </c>
      <c r="E24" s="253">
        <v>23.8</v>
      </c>
      <c r="F24" s="254"/>
      <c r="G24" s="222"/>
      <c r="H24" s="234"/>
      <c r="I24" s="254"/>
      <c r="J24" s="254"/>
      <c r="K24" s="254"/>
      <c r="L24" s="254"/>
      <c r="M24" s="254"/>
      <c r="N24" s="254"/>
      <c r="O24" s="254"/>
      <c r="P24" s="254"/>
    </row>
    <row r="25" spans="1:16" x14ac:dyDescent="0.2">
      <c r="A25" s="217"/>
      <c r="B25" s="218"/>
      <c r="C25" s="249" t="s">
        <v>31</v>
      </c>
      <c r="D25" s="255"/>
      <c r="E25" s="253"/>
      <c r="F25" s="254"/>
      <c r="G25" s="222"/>
      <c r="H25" s="234"/>
      <c r="I25" s="254"/>
      <c r="J25" s="254"/>
      <c r="K25" s="254"/>
      <c r="L25" s="254"/>
      <c r="M25" s="254"/>
      <c r="N25" s="254"/>
      <c r="O25" s="254"/>
      <c r="P25" s="254"/>
    </row>
    <row r="26" spans="1:16" ht="25.5" x14ac:dyDescent="0.2">
      <c r="A26" s="217">
        <v>5</v>
      </c>
      <c r="B26" s="218" t="s">
        <v>19</v>
      </c>
      <c r="C26" s="223" t="s">
        <v>351</v>
      </c>
      <c r="D26" s="220" t="s">
        <v>316</v>
      </c>
      <c r="E26" s="221">
        <v>55.2</v>
      </c>
      <c r="F26" s="222"/>
      <c r="G26" s="222"/>
      <c r="H26" s="222"/>
      <c r="I26" s="222"/>
      <c r="J26" s="222"/>
      <c r="K26" s="222"/>
      <c r="L26" s="222"/>
      <c r="M26" s="222"/>
      <c r="N26" s="222"/>
      <c r="O26" s="222"/>
      <c r="P26" s="222"/>
    </row>
    <row r="27" spans="1:16" x14ac:dyDescent="0.2">
      <c r="A27" s="217"/>
      <c r="B27" s="218"/>
      <c r="C27" s="249" t="s">
        <v>499</v>
      </c>
      <c r="D27" s="220"/>
      <c r="E27" s="221"/>
      <c r="F27" s="222"/>
      <c r="G27" s="222"/>
      <c r="H27" s="222"/>
      <c r="I27" s="222"/>
      <c r="J27" s="222"/>
      <c r="K27" s="222"/>
      <c r="L27" s="222"/>
      <c r="M27" s="222"/>
      <c r="N27" s="222"/>
      <c r="O27" s="222"/>
      <c r="P27" s="222"/>
    </row>
    <row r="28" spans="1:16" ht="38.25" x14ac:dyDescent="0.2">
      <c r="A28" s="217">
        <f>A26+1</f>
        <v>6</v>
      </c>
      <c r="B28" s="218" t="s">
        <v>19</v>
      </c>
      <c r="C28" s="227" t="s">
        <v>498</v>
      </c>
      <c r="D28" s="255" t="s">
        <v>27</v>
      </c>
      <c r="E28" s="253">
        <v>1</v>
      </c>
      <c r="F28" s="254"/>
      <c r="G28" s="222"/>
      <c r="H28" s="234"/>
      <c r="I28" s="254"/>
      <c r="J28" s="254"/>
      <c r="K28" s="254"/>
      <c r="L28" s="254"/>
      <c r="M28" s="254"/>
      <c r="N28" s="254"/>
      <c r="O28" s="254"/>
      <c r="P28" s="254"/>
    </row>
    <row r="29" spans="1:16" x14ac:dyDescent="0.2">
      <c r="A29" s="217"/>
      <c r="B29" s="218"/>
      <c r="C29" s="274" t="s">
        <v>36</v>
      </c>
      <c r="D29" s="220"/>
      <c r="E29" s="221"/>
      <c r="F29" s="222"/>
      <c r="G29" s="222"/>
      <c r="H29" s="222"/>
      <c r="I29" s="222"/>
      <c r="J29" s="222"/>
      <c r="K29" s="222"/>
      <c r="L29" s="222"/>
      <c r="M29" s="222"/>
      <c r="N29" s="222"/>
      <c r="O29" s="222"/>
      <c r="P29" s="222"/>
    </row>
    <row r="30" spans="1:16" x14ac:dyDescent="0.2">
      <c r="A30" s="217"/>
      <c r="B30" s="218"/>
      <c r="C30" s="257" t="s">
        <v>29</v>
      </c>
      <c r="D30" s="220"/>
      <c r="E30" s="221"/>
      <c r="F30" s="222"/>
      <c r="G30" s="222"/>
      <c r="H30" s="222"/>
      <c r="I30" s="222"/>
      <c r="J30" s="222"/>
      <c r="K30" s="222"/>
      <c r="L30" s="222"/>
      <c r="M30" s="222"/>
      <c r="N30" s="222"/>
      <c r="O30" s="222"/>
      <c r="P30" s="222"/>
    </row>
    <row r="31" spans="1:16" ht="51" x14ac:dyDescent="0.2">
      <c r="A31" s="37">
        <v>7</v>
      </c>
      <c r="B31" s="38" t="s">
        <v>19</v>
      </c>
      <c r="C31" s="48" t="s">
        <v>151</v>
      </c>
      <c r="D31" s="40" t="s">
        <v>21</v>
      </c>
      <c r="E31" s="221">
        <v>23.8</v>
      </c>
      <c r="F31" s="222"/>
      <c r="G31" s="222"/>
      <c r="H31" s="222"/>
      <c r="I31" s="222"/>
      <c r="J31" s="222"/>
      <c r="K31" s="222"/>
      <c r="L31" s="222"/>
      <c r="M31" s="222"/>
      <c r="N31" s="222"/>
      <c r="O31" s="222"/>
      <c r="P31" s="222"/>
    </row>
    <row r="32" spans="1:16" x14ac:dyDescent="0.2">
      <c r="A32" s="217"/>
      <c r="B32" s="218"/>
      <c r="C32" s="257" t="s">
        <v>31</v>
      </c>
      <c r="D32" s="220"/>
      <c r="E32" s="221"/>
      <c r="F32" s="222"/>
      <c r="G32" s="222"/>
      <c r="H32" s="222"/>
      <c r="I32" s="222"/>
      <c r="J32" s="222"/>
      <c r="K32" s="222"/>
      <c r="L32" s="222"/>
      <c r="M32" s="222"/>
      <c r="N32" s="222"/>
      <c r="O32" s="222"/>
      <c r="P32" s="222"/>
    </row>
    <row r="33" spans="1:16" ht="127.5" x14ac:dyDescent="0.2">
      <c r="A33" s="217">
        <v>8</v>
      </c>
      <c r="B33" s="218" t="s">
        <v>19</v>
      </c>
      <c r="C33" s="225" t="s">
        <v>504</v>
      </c>
      <c r="D33" s="220" t="s">
        <v>316</v>
      </c>
      <c r="E33" s="221">
        <v>55.2</v>
      </c>
      <c r="F33" s="222"/>
      <c r="G33" s="222"/>
      <c r="H33" s="222"/>
      <c r="I33" s="222"/>
      <c r="J33" s="222"/>
      <c r="K33" s="222"/>
      <c r="L33" s="222"/>
      <c r="M33" s="222"/>
      <c r="N33" s="222"/>
      <c r="O33" s="222"/>
      <c r="P33" s="222"/>
    </row>
    <row r="34" spans="1:16" ht="25.5" x14ac:dyDescent="0.2">
      <c r="A34" s="217"/>
      <c r="B34" s="218"/>
      <c r="C34" s="242" t="s">
        <v>317</v>
      </c>
      <c r="D34" s="220" t="s">
        <v>22</v>
      </c>
      <c r="E34" s="251">
        <v>1</v>
      </c>
      <c r="F34" s="222"/>
      <c r="G34" s="222"/>
      <c r="H34" s="222"/>
      <c r="I34" s="222"/>
      <c r="J34" s="222"/>
      <c r="K34" s="222"/>
      <c r="L34" s="222"/>
      <c r="M34" s="222"/>
      <c r="N34" s="222"/>
      <c r="O34" s="222"/>
      <c r="P34" s="222"/>
    </row>
    <row r="35" spans="1:16" x14ac:dyDescent="0.2">
      <c r="A35" s="217"/>
      <c r="B35" s="218"/>
      <c r="C35" s="242" t="s">
        <v>41</v>
      </c>
      <c r="D35" s="220" t="s">
        <v>22</v>
      </c>
      <c r="E35" s="251">
        <v>2</v>
      </c>
      <c r="F35" s="222"/>
      <c r="G35" s="222"/>
      <c r="H35" s="222"/>
      <c r="I35" s="222"/>
      <c r="J35" s="222"/>
      <c r="K35" s="222"/>
      <c r="L35" s="222"/>
      <c r="M35" s="222"/>
      <c r="N35" s="222"/>
      <c r="O35" s="222"/>
      <c r="P35" s="222"/>
    </row>
    <row r="36" spans="1:16" ht="25.5" x14ac:dyDescent="0.2">
      <c r="A36" s="217"/>
      <c r="B36" s="226"/>
      <c r="C36" s="242" t="s">
        <v>44</v>
      </c>
      <c r="D36" s="220" t="s">
        <v>22</v>
      </c>
      <c r="E36" s="251">
        <v>3</v>
      </c>
      <c r="F36" s="229"/>
      <c r="G36" s="229"/>
      <c r="H36" s="230"/>
      <c r="I36" s="222"/>
      <c r="J36" s="229"/>
      <c r="K36" s="222"/>
      <c r="L36" s="222"/>
      <c r="M36" s="222"/>
      <c r="N36" s="222"/>
      <c r="O36" s="222"/>
      <c r="P36" s="222"/>
    </row>
    <row r="37" spans="1:16" ht="25.5" x14ac:dyDescent="0.2">
      <c r="A37" s="217"/>
      <c r="B37" s="218"/>
      <c r="C37" s="242" t="s">
        <v>77</v>
      </c>
      <c r="D37" s="220" t="s">
        <v>22</v>
      </c>
      <c r="E37" s="251">
        <v>3</v>
      </c>
      <c r="F37" s="222"/>
      <c r="G37" s="222"/>
      <c r="H37" s="222"/>
      <c r="I37" s="222"/>
      <c r="J37" s="222"/>
      <c r="K37" s="222"/>
      <c r="L37" s="222"/>
      <c r="M37" s="222"/>
      <c r="N37" s="222"/>
      <c r="O37" s="222"/>
      <c r="P37" s="222"/>
    </row>
    <row r="38" spans="1:16" x14ac:dyDescent="0.2">
      <c r="A38" s="217"/>
      <c r="B38" s="218"/>
      <c r="C38" s="242" t="s">
        <v>45</v>
      </c>
      <c r="D38" s="220" t="s">
        <v>22</v>
      </c>
      <c r="E38" s="251">
        <v>3</v>
      </c>
      <c r="F38" s="222"/>
      <c r="G38" s="222"/>
      <c r="H38" s="222"/>
      <c r="I38" s="222"/>
      <c r="J38" s="222"/>
      <c r="K38" s="222"/>
      <c r="L38" s="222"/>
      <c r="M38" s="222"/>
      <c r="N38" s="222"/>
      <c r="O38" s="222"/>
      <c r="P38" s="222"/>
    </row>
    <row r="39" spans="1:16" x14ac:dyDescent="0.2">
      <c r="A39" s="217"/>
      <c r="B39" s="218"/>
      <c r="C39" s="242" t="s">
        <v>332</v>
      </c>
      <c r="D39" s="220" t="s">
        <v>22</v>
      </c>
      <c r="E39" s="251">
        <v>2</v>
      </c>
      <c r="F39" s="222"/>
      <c r="G39" s="222"/>
      <c r="H39" s="222"/>
      <c r="I39" s="222"/>
      <c r="J39" s="222"/>
      <c r="K39" s="222"/>
      <c r="L39" s="222"/>
      <c r="M39" s="222"/>
      <c r="N39" s="222"/>
      <c r="O39" s="222"/>
      <c r="P39" s="222"/>
    </row>
    <row r="40" spans="1:16" x14ac:dyDescent="0.2">
      <c r="A40" s="217"/>
      <c r="B40" s="218"/>
      <c r="C40" s="242" t="s">
        <v>442</v>
      </c>
      <c r="D40" s="220" t="s">
        <v>27</v>
      </c>
      <c r="E40" s="251">
        <v>1</v>
      </c>
      <c r="F40" s="222"/>
      <c r="G40" s="222"/>
      <c r="H40" s="222"/>
      <c r="I40" s="222"/>
      <c r="J40" s="222"/>
      <c r="K40" s="222"/>
      <c r="L40" s="222"/>
      <c r="M40" s="222"/>
      <c r="N40" s="222"/>
      <c r="O40" s="222"/>
      <c r="P40" s="222"/>
    </row>
    <row r="41" spans="1:16" x14ac:dyDescent="0.2">
      <c r="A41" s="217"/>
      <c r="B41" s="218"/>
      <c r="C41" s="257" t="s">
        <v>51</v>
      </c>
      <c r="D41" s="255"/>
      <c r="E41" s="253"/>
      <c r="F41" s="222"/>
      <c r="G41" s="222"/>
      <c r="H41" s="222"/>
      <c r="I41" s="222"/>
      <c r="J41" s="222"/>
      <c r="K41" s="222"/>
      <c r="L41" s="222"/>
      <c r="M41" s="222"/>
      <c r="N41" s="222"/>
      <c r="O41" s="222"/>
      <c r="P41" s="222"/>
    </row>
    <row r="42" spans="1:16" x14ac:dyDescent="0.2">
      <c r="A42" s="217">
        <v>9</v>
      </c>
      <c r="B42" s="218" t="s">
        <v>19</v>
      </c>
      <c r="C42" s="227" t="s">
        <v>344</v>
      </c>
      <c r="D42" s="255" t="s">
        <v>27</v>
      </c>
      <c r="E42" s="253">
        <v>1</v>
      </c>
      <c r="F42" s="222"/>
      <c r="G42" s="222"/>
      <c r="H42" s="222"/>
      <c r="I42" s="222"/>
      <c r="J42" s="222"/>
      <c r="K42" s="222"/>
      <c r="L42" s="222"/>
      <c r="M42" s="222"/>
      <c r="N42" s="222"/>
      <c r="O42" s="222"/>
      <c r="P42" s="222"/>
    </row>
    <row r="43" spans="1:16" ht="153" x14ac:dyDescent="0.2">
      <c r="A43" s="217"/>
      <c r="B43" s="218"/>
      <c r="C43" s="242" t="s">
        <v>500</v>
      </c>
      <c r="D43" s="255" t="s">
        <v>27</v>
      </c>
      <c r="E43" s="253">
        <v>1</v>
      </c>
      <c r="F43" s="222"/>
      <c r="G43" s="222"/>
      <c r="H43" s="222"/>
      <c r="I43" s="222"/>
      <c r="J43" s="222"/>
      <c r="K43" s="222"/>
      <c r="L43" s="222"/>
      <c r="M43" s="222"/>
      <c r="N43" s="222"/>
      <c r="O43" s="222"/>
      <c r="P43" s="222"/>
    </row>
    <row r="44" spans="1:16" x14ac:dyDescent="0.2">
      <c r="A44" s="217"/>
      <c r="B44" s="218"/>
      <c r="C44" s="242" t="s">
        <v>435</v>
      </c>
      <c r="D44" s="255" t="s">
        <v>22</v>
      </c>
      <c r="E44" s="253">
        <v>1</v>
      </c>
      <c r="F44" s="222"/>
      <c r="G44" s="222"/>
      <c r="H44" s="222"/>
      <c r="I44" s="222"/>
      <c r="J44" s="222"/>
      <c r="K44" s="222"/>
      <c r="L44" s="222"/>
      <c r="M44" s="222"/>
      <c r="N44" s="222"/>
      <c r="O44" s="222"/>
      <c r="P44" s="222"/>
    </row>
    <row r="45" spans="1:16" x14ac:dyDescent="0.2">
      <c r="A45" s="217"/>
      <c r="B45" s="218"/>
      <c r="C45" s="242" t="s">
        <v>363</v>
      </c>
      <c r="D45" s="255" t="s">
        <v>27</v>
      </c>
      <c r="E45" s="253">
        <v>1</v>
      </c>
      <c r="F45" s="222"/>
      <c r="G45" s="222"/>
      <c r="H45" s="222"/>
      <c r="I45" s="222"/>
      <c r="J45" s="222"/>
      <c r="K45" s="222"/>
      <c r="L45" s="222"/>
      <c r="M45" s="222"/>
      <c r="N45" s="222"/>
      <c r="O45" s="222"/>
      <c r="P45" s="222"/>
    </row>
    <row r="46" spans="1:16" x14ac:dyDescent="0.2">
      <c r="A46" s="217"/>
      <c r="B46" s="218"/>
      <c r="C46" s="257" t="s">
        <v>32</v>
      </c>
      <c r="D46" s="220"/>
      <c r="E46" s="251"/>
      <c r="F46" s="222"/>
      <c r="G46" s="222"/>
      <c r="H46" s="222"/>
      <c r="I46" s="222"/>
      <c r="J46" s="222"/>
      <c r="K46" s="222"/>
      <c r="L46" s="222"/>
      <c r="M46" s="222"/>
      <c r="N46" s="222"/>
      <c r="O46" s="222"/>
      <c r="P46" s="222"/>
    </row>
    <row r="47" spans="1:16" ht="51" x14ac:dyDescent="0.2">
      <c r="A47" s="217">
        <v>10</v>
      </c>
      <c r="B47" s="218" t="s">
        <v>19</v>
      </c>
      <c r="C47" s="329" t="s">
        <v>167</v>
      </c>
      <c r="D47" s="330" t="s">
        <v>501</v>
      </c>
      <c r="E47" s="331">
        <v>23.8</v>
      </c>
      <c r="F47" s="222"/>
      <c r="G47" s="222"/>
      <c r="H47" s="222"/>
      <c r="I47" s="222"/>
      <c r="J47" s="222"/>
      <c r="K47" s="222"/>
      <c r="L47" s="222"/>
      <c r="M47" s="222"/>
      <c r="N47" s="222"/>
      <c r="O47" s="222"/>
      <c r="P47" s="222"/>
    </row>
    <row r="48" spans="1:16" ht="51" x14ac:dyDescent="0.2">
      <c r="A48" s="217"/>
      <c r="B48" s="218"/>
      <c r="C48" s="332" t="s">
        <v>65</v>
      </c>
      <c r="D48" s="330" t="s">
        <v>22</v>
      </c>
      <c r="E48" s="333">
        <v>2</v>
      </c>
      <c r="F48" s="222"/>
      <c r="G48" s="222"/>
      <c r="H48" s="222"/>
      <c r="I48" s="222"/>
      <c r="J48" s="222"/>
      <c r="K48" s="222"/>
      <c r="L48" s="222"/>
      <c r="M48" s="222"/>
      <c r="N48" s="222"/>
      <c r="O48" s="222"/>
      <c r="P48" s="222"/>
    </row>
    <row r="49" spans="1:16" ht="38.25" x14ac:dyDescent="0.2">
      <c r="A49" s="217">
        <v>11</v>
      </c>
      <c r="B49" s="218" t="s">
        <v>19</v>
      </c>
      <c r="C49" s="332" t="s">
        <v>503</v>
      </c>
      <c r="D49" s="330" t="s">
        <v>22</v>
      </c>
      <c r="E49" s="337">
        <v>49</v>
      </c>
      <c r="F49" s="222"/>
      <c r="G49" s="222"/>
      <c r="H49" s="222"/>
      <c r="I49" s="222"/>
      <c r="J49" s="222"/>
      <c r="K49" s="222"/>
      <c r="L49" s="222"/>
      <c r="M49" s="222"/>
      <c r="N49" s="222"/>
      <c r="O49" s="222"/>
      <c r="P49" s="222"/>
    </row>
    <row r="50" spans="1:16" ht="76.5" x14ac:dyDescent="0.2">
      <c r="A50" s="217"/>
      <c r="B50" s="218"/>
      <c r="C50" s="334" t="s">
        <v>334</v>
      </c>
      <c r="D50" s="330" t="s">
        <v>501</v>
      </c>
      <c r="E50" s="335">
        <v>23.8</v>
      </c>
      <c r="F50" s="222"/>
      <c r="G50" s="222"/>
      <c r="H50" s="222"/>
      <c r="I50" s="222"/>
      <c r="J50" s="222"/>
      <c r="K50" s="222"/>
      <c r="L50" s="222"/>
      <c r="M50" s="222"/>
      <c r="N50" s="222"/>
      <c r="O50" s="222"/>
      <c r="P50" s="222"/>
    </row>
    <row r="51" spans="1:16" ht="25.5" x14ac:dyDescent="0.2">
      <c r="A51" s="217">
        <f>A49+1</f>
        <v>12</v>
      </c>
      <c r="B51" s="218" t="s">
        <v>19</v>
      </c>
      <c r="C51" s="258" t="s">
        <v>337</v>
      </c>
      <c r="D51" s="220" t="s">
        <v>39</v>
      </c>
      <c r="E51" s="221">
        <v>30</v>
      </c>
      <c r="F51" s="222"/>
      <c r="G51" s="222"/>
      <c r="H51" s="222"/>
      <c r="I51" s="222"/>
      <c r="J51" s="222"/>
      <c r="K51" s="222"/>
      <c r="L51" s="222"/>
      <c r="M51" s="222"/>
      <c r="N51" s="222"/>
      <c r="O51" s="222"/>
      <c r="P51" s="222"/>
    </row>
    <row r="52" spans="1:16" ht="25.5" x14ac:dyDescent="0.2">
      <c r="A52" s="217">
        <f>A51+1</f>
        <v>13</v>
      </c>
      <c r="B52" s="218" t="s">
        <v>19</v>
      </c>
      <c r="C52" s="336" t="s">
        <v>502</v>
      </c>
      <c r="D52" s="220" t="s">
        <v>27</v>
      </c>
      <c r="E52" s="221">
        <v>1</v>
      </c>
      <c r="F52" s="222"/>
      <c r="G52" s="222"/>
      <c r="H52" s="222"/>
      <c r="I52" s="222"/>
      <c r="J52" s="222"/>
      <c r="K52" s="222"/>
      <c r="L52" s="222"/>
      <c r="M52" s="222"/>
      <c r="N52" s="222"/>
      <c r="O52" s="222"/>
      <c r="P52" s="222"/>
    </row>
    <row r="53" spans="1:16" ht="25.5" x14ac:dyDescent="0.2">
      <c r="A53" s="217">
        <f>A52+1</f>
        <v>14</v>
      </c>
      <c r="B53" s="218" t="s">
        <v>19</v>
      </c>
      <c r="C53" s="258" t="s">
        <v>441</v>
      </c>
      <c r="D53" s="220" t="s">
        <v>27</v>
      </c>
      <c r="E53" s="221">
        <v>3</v>
      </c>
      <c r="F53" s="222"/>
      <c r="G53" s="222"/>
      <c r="H53" s="222"/>
      <c r="I53" s="222"/>
      <c r="J53" s="222"/>
      <c r="K53" s="222"/>
      <c r="L53" s="222"/>
      <c r="M53" s="222"/>
      <c r="N53" s="222"/>
      <c r="O53" s="222"/>
      <c r="P53" s="222"/>
    </row>
    <row r="54" spans="1:16" x14ac:dyDescent="0.2">
      <c r="A54" s="217"/>
      <c r="B54" s="218"/>
      <c r="C54" s="224" t="s">
        <v>49</v>
      </c>
      <c r="D54" s="220"/>
      <c r="E54" s="221"/>
      <c r="F54" s="222"/>
      <c r="G54" s="222"/>
      <c r="H54" s="222"/>
      <c r="I54" s="222"/>
      <c r="J54" s="222"/>
      <c r="K54" s="222"/>
      <c r="L54" s="222"/>
      <c r="M54" s="222"/>
      <c r="N54" s="222"/>
      <c r="O54" s="222"/>
      <c r="P54" s="222"/>
    </row>
    <row r="55" spans="1:16" ht="25.5" x14ac:dyDescent="0.2">
      <c r="A55" s="217" t="e">
        <f>#REF!+1</f>
        <v>#REF!</v>
      </c>
      <c r="B55" s="218" t="s">
        <v>19</v>
      </c>
      <c r="C55" s="225" t="s">
        <v>308</v>
      </c>
      <c r="D55" s="220" t="s">
        <v>27</v>
      </c>
      <c r="E55" s="221">
        <v>1</v>
      </c>
      <c r="F55" s="222"/>
      <c r="G55" s="222"/>
      <c r="H55" s="222"/>
      <c r="I55" s="222"/>
      <c r="J55" s="222"/>
      <c r="K55" s="222"/>
      <c r="L55" s="222"/>
      <c r="M55" s="222"/>
      <c r="N55" s="222"/>
      <c r="O55" s="222"/>
      <c r="P55" s="222"/>
    </row>
    <row r="56" spans="1:16" x14ac:dyDescent="0.2">
      <c r="A56" s="217"/>
      <c r="B56" s="218"/>
      <c r="C56" s="223"/>
      <c r="D56" s="220"/>
      <c r="E56" s="221"/>
      <c r="F56" s="222"/>
      <c r="G56" s="222"/>
      <c r="H56" s="222"/>
      <c r="I56" s="222"/>
      <c r="J56" s="222"/>
      <c r="K56" s="222"/>
      <c r="L56" s="222"/>
      <c r="M56" s="222"/>
      <c r="N56" s="222"/>
      <c r="O56" s="222"/>
      <c r="P56" s="222"/>
    </row>
    <row r="57" spans="1:16" x14ac:dyDescent="0.2">
      <c r="A57" s="226"/>
      <c r="B57" s="226"/>
      <c r="C57" s="227"/>
      <c r="D57" s="228"/>
      <c r="E57" s="228"/>
      <c r="F57" s="229"/>
      <c r="G57" s="229"/>
      <c r="H57" s="230"/>
      <c r="I57" s="229"/>
      <c r="J57" s="229"/>
      <c r="K57" s="229"/>
      <c r="L57" s="229"/>
      <c r="M57" s="229"/>
      <c r="N57" s="229"/>
      <c r="O57" s="229"/>
      <c r="P57" s="229"/>
    </row>
    <row r="58" spans="1:16" x14ac:dyDescent="0.2">
      <c r="A58" s="226"/>
      <c r="B58" s="226"/>
      <c r="C58" s="227"/>
      <c r="D58" s="228"/>
      <c r="E58" s="228"/>
      <c r="F58" s="229"/>
      <c r="G58" s="229"/>
      <c r="H58" s="230"/>
      <c r="I58" s="229"/>
      <c r="J58" s="229"/>
      <c r="K58" s="229"/>
      <c r="L58" s="229"/>
      <c r="M58" s="229"/>
      <c r="N58" s="229"/>
      <c r="O58" s="229"/>
      <c r="P58" s="229"/>
    </row>
    <row r="59" spans="1:16" x14ac:dyDescent="0.2">
      <c r="A59" s="396" t="s">
        <v>309</v>
      </c>
      <c r="B59" s="396"/>
      <c r="C59" s="396"/>
      <c r="D59" s="396"/>
      <c r="E59" s="396"/>
      <c r="F59" s="396"/>
      <c r="G59" s="396"/>
      <c r="H59" s="396"/>
      <c r="I59" s="396"/>
      <c r="J59" s="396"/>
      <c r="K59" s="231"/>
      <c r="L59" s="232">
        <f>SUM(L16:L58)</f>
        <v>0</v>
      </c>
      <c r="M59" s="232">
        <f>SUM(M16:M58)</f>
        <v>0</v>
      </c>
      <c r="N59" s="232">
        <f>SUM(N16:N58)</f>
        <v>0</v>
      </c>
      <c r="O59" s="232">
        <f>SUM(O16:O58)</f>
        <v>0</v>
      </c>
      <c r="P59" s="232">
        <f>M59+N59+O59</f>
        <v>0</v>
      </c>
    </row>
    <row r="60" spans="1:16" x14ac:dyDescent="0.2">
      <c r="A60" s="402" t="s">
        <v>53</v>
      </c>
      <c r="B60" s="402"/>
      <c r="C60" s="402"/>
      <c r="D60" s="402"/>
      <c r="E60" s="402"/>
      <c r="F60" s="402"/>
      <c r="G60" s="402"/>
      <c r="H60" s="402"/>
      <c r="I60" s="402"/>
      <c r="J60" s="402"/>
      <c r="K60" s="266">
        <v>0.12</v>
      </c>
      <c r="L60" s="234"/>
      <c r="M60" s="234">
        <f>ROUND(M59*K60,2)</f>
        <v>0</v>
      </c>
      <c r="N60" s="234">
        <f>ROUND(N59*K60,2)</f>
        <v>0</v>
      </c>
      <c r="O60" s="234">
        <f>ROUND(O59*K60,2)</f>
        <v>0</v>
      </c>
      <c r="P60" s="234">
        <f>ROUND(P59*K60,2)</f>
        <v>0</v>
      </c>
    </row>
    <row r="61" spans="1:16" x14ac:dyDescent="0.2">
      <c r="A61" s="403" t="s">
        <v>54</v>
      </c>
      <c r="B61" s="403"/>
      <c r="C61" s="403"/>
      <c r="D61" s="403"/>
      <c r="E61" s="403"/>
      <c r="F61" s="403"/>
      <c r="G61" s="403"/>
      <c r="H61" s="403"/>
      <c r="I61" s="403"/>
      <c r="J61" s="403"/>
      <c r="K61" s="267"/>
      <c r="L61" s="234"/>
      <c r="M61" s="234"/>
      <c r="N61" s="234"/>
      <c r="O61" s="234"/>
      <c r="P61" s="234">
        <f>ROUND(P60*9%,2)</f>
        <v>0</v>
      </c>
    </row>
    <row r="62" spans="1:16" x14ac:dyDescent="0.2">
      <c r="A62" s="402" t="s">
        <v>55</v>
      </c>
      <c r="B62" s="402"/>
      <c r="C62" s="402"/>
      <c r="D62" s="402"/>
      <c r="E62" s="402"/>
      <c r="F62" s="402"/>
      <c r="G62" s="402"/>
      <c r="H62" s="402"/>
      <c r="I62" s="402"/>
      <c r="J62" s="402"/>
      <c r="K62" s="266">
        <v>0.06</v>
      </c>
      <c r="L62" s="234"/>
      <c r="M62" s="234">
        <f>ROUND(M59*K62,2)</f>
        <v>0</v>
      </c>
      <c r="N62" s="234">
        <f>ROUND(N59*K62,2)</f>
        <v>0</v>
      </c>
      <c r="O62" s="234">
        <f>ROUND(O59*K62,2)</f>
        <v>0</v>
      </c>
      <c r="P62" s="234">
        <f>ROUND(P59*K62,2)</f>
        <v>0</v>
      </c>
    </row>
    <row r="63" spans="1:16" x14ac:dyDescent="0.2">
      <c r="A63" s="396" t="s">
        <v>56</v>
      </c>
      <c r="B63" s="396"/>
      <c r="C63" s="396"/>
      <c r="D63" s="396"/>
      <c r="E63" s="396"/>
      <c r="F63" s="396"/>
      <c r="G63" s="396"/>
      <c r="H63" s="396"/>
      <c r="I63" s="396"/>
      <c r="J63" s="396"/>
      <c r="K63" s="235"/>
      <c r="L63" s="232"/>
      <c r="M63" s="232">
        <f>M59+M60+M62</f>
        <v>0</v>
      </c>
      <c r="N63" s="232">
        <f>N59+N60+N62</f>
        <v>0</v>
      </c>
      <c r="O63" s="232">
        <f>O59+O60+O62</f>
        <v>0</v>
      </c>
      <c r="P63" s="232">
        <f>M63+N63+O63</f>
        <v>0</v>
      </c>
    </row>
    <row r="64" spans="1:16" x14ac:dyDescent="0.2">
      <c r="A64" s="402" t="s">
        <v>57</v>
      </c>
      <c r="B64" s="402"/>
      <c r="C64" s="402"/>
      <c r="D64" s="402"/>
      <c r="E64" s="402"/>
      <c r="F64" s="402"/>
      <c r="G64" s="402"/>
      <c r="H64" s="402"/>
      <c r="I64" s="402"/>
      <c r="J64" s="402"/>
      <c r="K64" s="233">
        <v>0.21</v>
      </c>
      <c r="L64" s="234"/>
      <c r="M64" s="234"/>
      <c r="N64" s="234"/>
      <c r="O64" s="234"/>
      <c r="P64" s="234">
        <f>ROUND(P63*K64,2)</f>
        <v>0</v>
      </c>
    </row>
    <row r="65" spans="1:16" x14ac:dyDescent="0.2">
      <c r="A65" s="396" t="s">
        <v>58</v>
      </c>
      <c r="B65" s="396"/>
      <c r="C65" s="396"/>
      <c r="D65" s="396"/>
      <c r="E65" s="396"/>
      <c r="F65" s="396"/>
      <c r="G65" s="396"/>
      <c r="H65" s="396"/>
      <c r="I65" s="396"/>
      <c r="J65" s="396"/>
      <c r="K65" s="235"/>
      <c r="L65" s="232"/>
      <c r="M65" s="232"/>
      <c r="N65" s="232"/>
      <c r="O65" s="232"/>
      <c r="P65" s="232">
        <f>P63+P64</f>
        <v>0</v>
      </c>
    </row>
    <row r="66" spans="1:16" x14ac:dyDescent="0.2">
      <c r="A66" s="236"/>
      <c r="B66" s="236"/>
      <c r="C66" s="236"/>
      <c r="D66" s="236"/>
      <c r="E66" s="236"/>
      <c r="F66" s="236"/>
      <c r="G66" s="236"/>
      <c r="H66" s="236"/>
      <c r="I66" s="236"/>
      <c r="J66" s="236"/>
      <c r="K66" s="237"/>
      <c r="L66" s="238"/>
      <c r="M66" s="238"/>
      <c r="N66" s="238"/>
      <c r="O66" s="238"/>
      <c r="P66" s="238"/>
    </row>
    <row r="67" spans="1:16" x14ac:dyDescent="0.2">
      <c r="A67" s="239"/>
      <c r="B67" s="240"/>
      <c r="C67" s="240"/>
      <c r="D67" s="241"/>
      <c r="E67" s="240"/>
      <c r="F67" s="241"/>
      <c r="G67" s="241"/>
      <c r="H67" s="241"/>
      <c r="I67" s="241"/>
      <c r="J67" s="241"/>
      <c r="K67" s="241"/>
      <c r="L67" s="241"/>
      <c r="M67" s="241"/>
      <c r="N67" s="240"/>
      <c r="O67" s="240"/>
      <c r="P67" s="240"/>
    </row>
    <row r="68" spans="1:16" x14ac:dyDescent="0.2">
      <c r="A68" s="240"/>
      <c r="B68" s="240"/>
      <c r="C68" s="240"/>
      <c r="D68" s="241"/>
      <c r="E68" s="240"/>
      <c r="F68" s="241"/>
      <c r="G68" s="241"/>
      <c r="H68" s="241"/>
      <c r="I68" s="241"/>
      <c r="J68" s="241"/>
      <c r="K68" s="241"/>
      <c r="L68" s="241"/>
      <c r="M68" s="241"/>
      <c r="N68" s="241"/>
      <c r="O68" s="241"/>
      <c r="P68" s="241"/>
    </row>
    <row r="69" spans="1:16" x14ac:dyDescent="0.2">
      <c r="A69" s="327" t="s">
        <v>60</v>
      </c>
      <c r="B69" s="404"/>
      <c r="C69" s="404"/>
      <c r="D69" s="241"/>
      <c r="E69" s="240"/>
      <c r="F69" s="241"/>
      <c r="G69" s="241"/>
      <c r="H69" s="327" t="s">
        <v>61</v>
      </c>
      <c r="I69" s="405"/>
      <c r="J69" s="405"/>
      <c r="K69" s="405"/>
      <c r="L69" s="405"/>
      <c r="M69" s="405"/>
      <c r="N69" s="405"/>
      <c r="O69" s="241"/>
      <c r="P69" s="241"/>
    </row>
    <row r="70" spans="1:16" x14ac:dyDescent="0.2">
      <c r="A70" s="240"/>
      <c r="B70" s="406" t="s">
        <v>62</v>
      </c>
      <c r="C70" s="406"/>
      <c r="D70" s="241"/>
      <c r="E70" s="240"/>
      <c r="F70" s="241"/>
      <c r="G70" s="241"/>
      <c r="H70" s="240"/>
      <c r="I70" s="406" t="s">
        <v>62</v>
      </c>
      <c r="J70" s="406"/>
      <c r="K70" s="406"/>
      <c r="L70" s="406"/>
      <c r="M70" s="406"/>
      <c r="N70" s="406"/>
      <c r="O70" s="241"/>
      <c r="P70" s="241"/>
    </row>
    <row r="71" spans="1:16" x14ac:dyDescent="0.2">
      <c r="A71" s="240"/>
      <c r="B71" s="240"/>
      <c r="C71" s="240"/>
      <c r="D71" s="241"/>
      <c r="E71" s="240"/>
      <c r="F71" s="241"/>
      <c r="G71" s="241"/>
      <c r="H71" s="241"/>
      <c r="I71" s="241"/>
      <c r="J71" s="241"/>
      <c r="K71" s="241"/>
      <c r="L71" s="241"/>
      <c r="M71" s="241"/>
      <c r="N71" s="241"/>
      <c r="O71" s="241"/>
      <c r="P71" s="241"/>
    </row>
    <row r="72" spans="1:16" x14ac:dyDescent="0.2">
      <c r="A72" s="240"/>
      <c r="B72" s="240"/>
      <c r="C72" s="240"/>
      <c r="D72" s="241"/>
      <c r="E72" s="240"/>
      <c r="F72" s="241"/>
      <c r="G72" s="241"/>
      <c r="H72" s="241"/>
      <c r="I72" s="241"/>
      <c r="J72" s="241"/>
      <c r="K72" s="241"/>
      <c r="L72" s="241"/>
      <c r="M72" s="241"/>
      <c r="N72" s="241"/>
      <c r="O72" s="241"/>
      <c r="P72" s="241"/>
    </row>
    <row r="73" spans="1:16" x14ac:dyDescent="0.2">
      <c r="A73" s="240"/>
      <c r="B73" s="240"/>
      <c r="C73" s="240"/>
      <c r="D73" s="241"/>
      <c r="E73" s="240"/>
      <c r="F73" s="241"/>
      <c r="G73" s="241"/>
      <c r="H73" s="241"/>
      <c r="I73" s="241"/>
      <c r="J73" s="241"/>
      <c r="K73" s="241"/>
      <c r="L73" s="241"/>
      <c r="M73" s="241"/>
      <c r="N73" s="241"/>
      <c r="O73" s="241"/>
      <c r="P73" s="241"/>
    </row>
    <row r="74" spans="1:16" x14ac:dyDescent="0.2">
      <c r="A74" s="240"/>
      <c r="B74" s="240"/>
      <c r="C74" s="240"/>
      <c r="D74" s="241"/>
      <c r="E74" s="240"/>
      <c r="F74" s="241"/>
      <c r="G74" s="241"/>
      <c r="H74" s="241"/>
      <c r="I74" s="241"/>
      <c r="J74" s="241"/>
      <c r="K74" s="241"/>
      <c r="L74" s="241"/>
      <c r="M74" s="241"/>
      <c r="N74" s="241"/>
      <c r="O74" s="241"/>
      <c r="P74" s="241"/>
    </row>
    <row r="75" spans="1:16" x14ac:dyDescent="0.2">
      <c r="A75" s="240"/>
      <c r="B75" s="240"/>
      <c r="C75" s="240"/>
      <c r="D75" s="241"/>
      <c r="E75" s="240"/>
      <c r="F75" s="241"/>
      <c r="G75" s="241"/>
      <c r="H75" s="241"/>
      <c r="I75" s="241"/>
      <c r="J75" s="241"/>
      <c r="K75" s="241"/>
      <c r="L75" s="241"/>
      <c r="M75" s="241"/>
      <c r="N75" s="241"/>
      <c r="O75" s="241"/>
      <c r="P75" s="241"/>
    </row>
    <row r="76" spans="1:16" x14ac:dyDescent="0.2">
      <c r="A76" s="327" t="s">
        <v>60</v>
      </c>
      <c r="B76" s="404"/>
      <c r="C76" s="404"/>
      <c r="D76" s="241"/>
      <c r="E76" s="240"/>
      <c r="F76" s="241"/>
      <c r="G76" s="241"/>
      <c r="H76" s="327" t="s">
        <v>61</v>
      </c>
      <c r="I76" s="405"/>
      <c r="J76" s="405"/>
      <c r="K76" s="405"/>
      <c r="L76" s="405"/>
      <c r="M76" s="405"/>
      <c r="N76" s="405"/>
      <c r="O76" s="241"/>
      <c r="P76" s="241"/>
    </row>
    <row r="77" spans="1:16" x14ac:dyDescent="0.2">
      <c r="A77" s="240"/>
      <c r="B77" s="406" t="s">
        <v>62</v>
      </c>
      <c r="C77" s="406"/>
      <c r="D77" s="241"/>
      <c r="E77" s="240"/>
      <c r="F77" s="241"/>
      <c r="G77" s="241"/>
      <c r="H77" s="240"/>
      <c r="I77" s="406" t="s">
        <v>62</v>
      </c>
      <c r="J77" s="406"/>
      <c r="K77" s="406"/>
      <c r="L77" s="406"/>
      <c r="M77" s="406"/>
      <c r="N77" s="406"/>
      <c r="O77" s="241"/>
      <c r="P77" s="241"/>
    </row>
    <row r="78" spans="1:16" x14ac:dyDescent="0.2">
      <c r="A78" s="240"/>
      <c r="B78" s="240"/>
      <c r="C78" s="240"/>
      <c r="D78" s="241"/>
      <c r="E78" s="240"/>
      <c r="F78" s="241"/>
      <c r="G78" s="241"/>
      <c r="H78" s="241"/>
      <c r="I78" s="241"/>
      <c r="J78" s="241"/>
      <c r="K78" s="241"/>
      <c r="L78" s="241"/>
      <c r="M78" s="241"/>
      <c r="N78" s="241"/>
      <c r="O78" s="241"/>
      <c r="P78" s="241"/>
    </row>
    <row r="79" spans="1:16" x14ac:dyDescent="0.2">
      <c r="A79" s="240"/>
      <c r="B79" s="240"/>
      <c r="C79" s="240"/>
      <c r="D79" s="241"/>
      <c r="E79" s="240"/>
      <c r="F79" s="241"/>
      <c r="G79" s="241"/>
      <c r="H79" s="241"/>
      <c r="I79" s="241"/>
      <c r="J79" s="241"/>
      <c r="K79" s="241"/>
      <c r="L79" s="241"/>
      <c r="M79" s="241"/>
      <c r="N79" s="241"/>
      <c r="O79" s="241"/>
      <c r="P79" s="241"/>
    </row>
  </sheetData>
  <mergeCells count="31">
    <mergeCell ref="B77:C77"/>
    <mergeCell ref="I77:N77"/>
    <mergeCell ref="A65:J65"/>
    <mergeCell ref="B69:C69"/>
    <mergeCell ref="I69:N69"/>
    <mergeCell ref="B70:C70"/>
    <mergeCell ref="I70:N70"/>
    <mergeCell ref="B76:C76"/>
    <mergeCell ref="I76:N76"/>
    <mergeCell ref="A64:J64"/>
    <mergeCell ref="A9:F9"/>
    <mergeCell ref="M9:P9"/>
    <mergeCell ref="M11:P11"/>
    <mergeCell ref="A13:A14"/>
    <mergeCell ref="B13:B14"/>
    <mergeCell ref="C13:C14"/>
    <mergeCell ref="D13:D14"/>
    <mergeCell ref="E13:E14"/>
    <mergeCell ref="F13:K13"/>
    <mergeCell ref="L13:P13"/>
    <mergeCell ref="A59:J59"/>
    <mergeCell ref="A60:J60"/>
    <mergeCell ref="A61:J61"/>
    <mergeCell ref="A62:J62"/>
    <mergeCell ref="A63:J63"/>
    <mergeCell ref="C7:P7"/>
    <mergeCell ref="A1:P1"/>
    <mergeCell ref="A3:P3"/>
    <mergeCell ref="A4:P4"/>
    <mergeCell ref="C5:P5"/>
    <mergeCell ref="C6:P6"/>
  </mergeCell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P83"/>
  <sheetViews>
    <sheetView workbookViewId="0">
      <selection activeCell="T25" sqref="T25"/>
    </sheetView>
  </sheetViews>
  <sheetFormatPr defaultRowHeight="12.75" x14ac:dyDescent="0.2"/>
  <cols>
    <col min="3" max="3" width="42.140625" customWidth="1"/>
  </cols>
  <sheetData>
    <row r="1" spans="1:16" ht="18.75" x14ac:dyDescent="0.2">
      <c r="A1" s="393" t="s">
        <v>489</v>
      </c>
      <c r="B1" s="393"/>
      <c r="C1" s="393"/>
      <c r="D1" s="393"/>
      <c r="E1" s="393"/>
      <c r="F1" s="393"/>
      <c r="G1" s="393"/>
      <c r="H1" s="393"/>
      <c r="I1" s="393"/>
      <c r="J1" s="393"/>
      <c r="K1" s="393"/>
      <c r="L1" s="393"/>
      <c r="M1" s="393"/>
      <c r="N1" s="393"/>
      <c r="O1" s="393"/>
      <c r="P1" s="393"/>
    </row>
    <row r="2" spans="1:16" ht="18.75" x14ac:dyDescent="0.2">
      <c r="A2" s="202"/>
      <c r="B2" s="202"/>
      <c r="C2" s="202"/>
      <c r="D2" s="202"/>
      <c r="E2" s="202"/>
      <c r="F2" s="202"/>
      <c r="G2" s="202"/>
      <c r="H2" s="202"/>
      <c r="I2" s="202"/>
      <c r="J2" s="202"/>
      <c r="K2" s="202"/>
      <c r="L2" s="202"/>
      <c r="M2" s="202"/>
      <c r="N2" s="202"/>
      <c r="O2" s="202"/>
      <c r="P2" s="202"/>
    </row>
    <row r="3" spans="1:16" ht="18.75" x14ac:dyDescent="0.2">
      <c r="A3" s="394" t="str">
        <f>UPPER("Remonta darbi. 426. kabinets")</f>
        <v>REMONTA DARBI. 426. KABINETS</v>
      </c>
      <c r="B3" s="394"/>
      <c r="C3" s="394"/>
      <c r="D3" s="394"/>
      <c r="E3" s="394"/>
      <c r="F3" s="394"/>
      <c r="G3" s="394"/>
      <c r="H3" s="394"/>
      <c r="I3" s="394"/>
      <c r="J3" s="394"/>
      <c r="K3" s="394"/>
      <c r="L3" s="394"/>
      <c r="M3" s="394"/>
      <c r="N3" s="394"/>
      <c r="O3" s="394"/>
      <c r="P3" s="394"/>
    </row>
    <row r="4" spans="1:16" x14ac:dyDescent="0.2">
      <c r="A4" s="395" t="s">
        <v>0</v>
      </c>
      <c r="B4" s="395"/>
      <c r="C4" s="395"/>
      <c r="D4" s="395"/>
      <c r="E4" s="395"/>
      <c r="F4" s="395"/>
      <c r="G4" s="395"/>
      <c r="H4" s="395"/>
      <c r="I4" s="395"/>
      <c r="J4" s="395"/>
      <c r="K4" s="395"/>
      <c r="L4" s="395"/>
      <c r="M4" s="395"/>
      <c r="N4" s="395"/>
      <c r="O4" s="395"/>
      <c r="P4" s="395"/>
    </row>
    <row r="5" spans="1:16" x14ac:dyDescent="0.2">
      <c r="A5" s="203" t="s">
        <v>1</v>
      </c>
      <c r="B5" s="203"/>
      <c r="C5" s="392" t="s">
        <v>123</v>
      </c>
      <c r="D5" s="392"/>
      <c r="E5" s="392"/>
      <c r="F5" s="392"/>
      <c r="G5" s="392"/>
      <c r="H5" s="392"/>
      <c r="I5" s="392"/>
      <c r="J5" s="392"/>
      <c r="K5" s="392"/>
      <c r="L5" s="392"/>
      <c r="M5" s="392"/>
      <c r="N5" s="392"/>
      <c r="O5" s="392"/>
      <c r="P5" s="392"/>
    </row>
    <row r="6" spans="1:16" x14ac:dyDescent="0.2">
      <c r="A6" s="203" t="s">
        <v>2</v>
      </c>
      <c r="B6" s="203"/>
      <c r="C6" s="392" t="s">
        <v>123</v>
      </c>
      <c r="D6" s="392"/>
      <c r="E6" s="392"/>
      <c r="F6" s="392"/>
      <c r="G6" s="392"/>
      <c r="H6" s="392"/>
      <c r="I6" s="392"/>
      <c r="J6" s="392"/>
      <c r="K6" s="392"/>
      <c r="L6" s="392"/>
      <c r="M6" s="392"/>
      <c r="N6" s="392"/>
      <c r="O6" s="392"/>
      <c r="P6" s="392"/>
    </row>
    <row r="7" spans="1:16" x14ac:dyDescent="0.2">
      <c r="A7" s="203" t="s">
        <v>3</v>
      </c>
      <c r="B7" s="203"/>
      <c r="C7" s="392" t="s">
        <v>307</v>
      </c>
      <c r="D7" s="392"/>
      <c r="E7" s="392"/>
      <c r="F7" s="392"/>
      <c r="G7" s="392"/>
      <c r="H7" s="392"/>
      <c r="I7" s="392"/>
      <c r="J7" s="392"/>
      <c r="K7" s="392"/>
      <c r="L7" s="392"/>
      <c r="M7" s="392"/>
      <c r="N7" s="392"/>
      <c r="O7" s="392"/>
      <c r="P7" s="392"/>
    </row>
    <row r="8" spans="1:16" x14ac:dyDescent="0.2">
      <c r="A8" s="203"/>
      <c r="B8" s="203"/>
      <c r="C8" s="204"/>
      <c r="D8" s="204"/>
      <c r="E8" s="204"/>
      <c r="F8" s="204"/>
      <c r="G8" s="204"/>
      <c r="H8" s="204"/>
      <c r="I8" s="204"/>
      <c r="J8" s="204"/>
      <c r="K8" s="204"/>
      <c r="L8" s="204"/>
      <c r="M8" s="204"/>
      <c r="N8" s="204"/>
      <c r="O8" s="204"/>
      <c r="P8" s="204"/>
    </row>
    <row r="9" spans="1:16" x14ac:dyDescent="0.2">
      <c r="A9" s="397"/>
      <c r="B9" s="397"/>
      <c r="C9" s="397"/>
      <c r="D9" s="397"/>
      <c r="E9" s="397"/>
      <c r="F9" s="397"/>
      <c r="G9" s="203"/>
      <c r="H9" s="203"/>
      <c r="I9" s="205"/>
      <c r="J9" s="205"/>
      <c r="K9" s="205"/>
      <c r="L9" s="206"/>
      <c r="M9" s="398">
        <f>P69</f>
        <v>0</v>
      </c>
      <c r="N9" s="398"/>
      <c r="O9" s="398"/>
      <c r="P9" s="398"/>
    </row>
    <row r="10" spans="1:16" x14ac:dyDescent="0.2">
      <c r="A10" s="207"/>
      <c r="B10" s="207"/>
      <c r="C10" s="208"/>
      <c r="D10" s="209"/>
      <c r="E10" s="210"/>
      <c r="F10" s="209"/>
      <c r="G10" s="209"/>
      <c r="H10" s="205"/>
      <c r="I10" s="205"/>
      <c r="J10" s="205"/>
      <c r="K10" s="205"/>
      <c r="L10" s="205"/>
      <c r="M10" s="211"/>
      <c r="N10" s="203"/>
      <c r="O10" s="203"/>
      <c r="P10" s="203"/>
    </row>
    <row r="11" spans="1:16" x14ac:dyDescent="0.2">
      <c r="A11" s="207"/>
      <c r="B11" s="207"/>
      <c r="C11" s="208"/>
      <c r="D11" s="209"/>
      <c r="E11" s="210"/>
      <c r="F11" s="209"/>
      <c r="G11" s="209"/>
      <c r="H11" s="205"/>
      <c r="I11" s="205"/>
      <c r="J11" s="205"/>
      <c r="K11" s="205"/>
      <c r="L11" s="212"/>
      <c r="M11" s="399"/>
      <c r="N11" s="399"/>
      <c r="O11" s="399"/>
      <c r="P11" s="399"/>
    </row>
    <row r="12" spans="1:16" x14ac:dyDescent="0.2">
      <c r="A12" s="206"/>
      <c r="B12" s="206"/>
      <c r="C12" s="206"/>
      <c r="D12" s="209"/>
      <c r="E12" s="209"/>
      <c r="F12" s="205"/>
      <c r="G12" s="205"/>
      <c r="H12" s="205"/>
      <c r="I12" s="205"/>
      <c r="J12" s="205"/>
      <c r="K12" s="205"/>
      <c r="L12" s="205"/>
      <c r="M12" s="212"/>
      <c r="N12" s="211"/>
      <c r="O12" s="203"/>
      <c r="P12" s="203"/>
    </row>
    <row r="13" spans="1:16" x14ac:dyDescent="0.2">
      <c r="A13" s="400" t="s">
        <v>4</v>
      </c>
      <c r="B13" s="400" t="s">
        <v>5</v>
      </c>
      <c r="C13" s="400" t="s">
        <v>6</v>
      </c>
      <c r="D13" s="400" t="s">
        <v>7</v>
      </c>
      <c r="E13" s="400" t="s">
        <v>8</v>
      </c>
      <c r="F13" s="401" t="s">
        <v>9</v>
      </c>
      <c r="G13" s="401"/>
      <c r="H13" s="401"/>
      <c r="I13" s="401"/>
      <c r="J13" s="401"/>
      <c r="K13" s="401"/>
      <c r="L13" s="401" t="s">
        <v>10</v>
      </c>
      <c r="M13" s="401"/>
      <c r="N13" s="401"/>
      <c r="O13" s="401"/>
      <c r="P13" s="401"/>
    </row>
    <row r="14" spans="1:16" ht="51" x14ac:dyDescent="0.2">
      <c r="A14" s="400"/>
      <c r="B14" s="400"/>
      <c r="C14" s="400"/>
      <c r="D14" s="400"/>
      <c r="E14" s="400"/>
      <c r="F14" s="213" t="s">
        <v>11</v>
      </c>
      <c r="G14" s="213" t="s">
        <v>12</v>
      </c>
      <c r="H14" s="213" t="s">
        <v>13</v>
      </c>
      <c r="I14" s="213" t="s">
        <v>362</v>
      </c>
      <c r="J14" s="213" t="s">
        <v>14</v>
      </c>
      <c r="K14" s="213" t="s">
        <v>15</v>
      </c>
      <c r="L14" s="213" t="s">
        <v>16</v>
      </c>
      <c r="M14" s="213" t="s">
        <v>13</v>
      </c>
      <c r="N14" s="213" t="s">
        <v>362</v>
      </c>
      <c r="O14" s="213" t="s">
        <v>14</v>
      </c>
      <c r="P14" s="213" t="s">
        <v>17</v>
      </c>
    </row>
    <row r="15" spans="1:16" ht="13.5" thickBot="1" x14ac:dyDescent="0.25">
      <c r="A15" s="214">
        <v>1</v>
      </c>
      <c r="B15" s="214"/>
      <c r="C15" s="214">
        <v>3</v>
      </c>
      <c r="D15" s="215">
        <v>4</v>
      </c>
      <c r="E15" s="214">
        <v>5</v>
      </c>
      <c r="F15" s="215">
        <v>6</v>
      </c>
      <c r="G15" s="214">
        <v>7</v>
      </c>
      <c r="H15" s="214">
        <v>8</v>
      </c>
      <c r="I15" s="215">
        <v>9</v>
      </c>
      <c r="J15" s="215">
        <v>10</v>
      </c>
      <c r="K15" s="214">
        <v>11</v>
      </c>
      <c r="L15" s="214">
        <v>12</v>
      </c>
      <c r="M15" s="214">
        <v>13</v>
      </c>
      <c r="N15" s="215">
        <v>14</v>
      </c>
      <c r="O15" s="215">
        <v>15</v>
      </c>
      <c r="P15" s="215">
        <v>16</v>
      </c>
    </row>
    <row r="16" spans="1:16" ht="13.5" thickTop="1" x14ac:dyDescent="0.2">
      <c r="A16" s="217"/>
      <c r="B16" s="218"/>
      <c r="C16" s="216" t="str">
        <f>UPPER("426. kabinets")</f>
        <v>426. KABINETS</v>
      </c>
      <c r="D16" s="220"/>
      <c r="E16" s="221"/>
      <c r="F16" s="222"/>
      <c r="G16" s="222"/>
      <c r="H16" s="222"/>
      <c r="I16" s="222"/>
      <c r="J16" s="222"/>
      <c r="K16" s="222"/>
      <c r="L16" s="222"/>
      <c r="M16" s="222"/>
      <c r="N16" s="222"/>
      <c r="O16" s="222"/>
      <c r="P16" s="222"/>
    </row>
    <row r="17" spans="1:16" ht="25.5" x14ac:dyDescent="0.2">
      <c r="A17" s="217">
        <v>1</v>
      </c>
      <c r="B17" s="218" t="s">
        <v>19</v>
      </c>
      <c r="C17" s="219" t="s">
        <v>310</v>
      </c>
      <c r="D17" s="220" t="s">
        <v>27</v>
      </c>
      <c r="E17" s="221">
        <v>1</v>
      </c>
      <c r="F17" s="222"/>
      <c r="G17" s="222"/>
      <c r="H17" s="222"/>
      <c r="I17" s="222"/>
      <c r="J17" s="222"/>
      <c r="K17" s="222"/>
      <c r="L17" s="222"/>
      <c r="M17" s="222"/>
      <c r="N17" s="222"/>
      <c r="O17" s="222"/>
      <c r="P17" s="222"/>
    </row>
    <row r="18" spans="1:16" ht="25.5" x14ac:dyDescent="0.2">
      <c r="A18" s="217"/>
      <c r="B18" s="218"/>
      <c r="C18" s="242" t="s">
        <v>63</v>
      </c>
      <c r="D18" s="220" t="s">
        <v>22</v>
      </c>
      <c r="E18" s="221">
        <v>1</v>
      </c>
      <c r="F18" s="222"/>
      <c r="G18" s="222"/>
      <c r="H18" s="222"/>
      <c r="I18" s="222"/>
      <c r="J18" s="222"/>
      <c r="K18" s="222"/>
      <c r="L18" s="222"/>
      <c r="M18" s="222"/>
      <c r="N18" s="222"/>
      <c r="O18" s="222"/>
      <c r="P18" s="222"/>
    </row>
    <row r="19" spans="1:16" ht="25.5" x14ac:dyDescent="0.2">
      <c r="A19" s="217"/>
      <c r="B19" s="218"/>
      <c r="C19" s="242" t="s">
        <v>24</v>
      </c>
      <c r="D19" s="220" t="s">
        <v>25</v>
      </c>
      <c r="E19" s="221">
        <v>1</v>
      </c>
      <c r="F19" s="222"/>
      <c r="G19" s="222"/>
      <c r="H19" s="222"/>
      <c r="I19" s="222"/>
      <c r="J19" s="222"/>
      <c r="K19" s="222"/>
      <c r="L19" s="222"/>
      <c r="M19" s="222"/>
      <c r="N19" s="222"/>
      <c r="O19" s="222"/>
      <c r="P19" s="222"/>
    </row>
    <row r="20" spans="1:16" x14ac:dyDescent="0.2">
      <c r="A20" s="217">
        <f>A17+1</f>
        <v>2</v>
      </c>
      <c r="B20" s="218" t="s">
        <v>19</v>
      </c>
      <c r="C20" s="219" t="s">
        <v>322</v>
      </c>
      <c r="D20" s="220" t="s">
        <v>27</v>
      </c>
      <c r="E20" s="221">
        <v>1</v>
      </c>
      <c r="F20" s="222"/>
      <c r="G20" s="222"/>
      <c r="H20" s="222"/>
      <c r="I20" s="222"/>
      <c r="J20" s="222"/>
      <c r="K20" s="222"/>
      <c r="L20" s="222"/>
      <c r="M20" s="222"/>
      <c r="N20" s="222"/>
      <c r="O20" s="222"/>
      <c r="P20" s="222"/>
    </row>
    <row r="21" spans="1:16" ht="38.25" x14ac:dyDescent="0.2">
      <c r="A21" s="217">
        <f>A20+1</f>
        <v>3</v>
      </c>
      <c r="B21" s="218" t="s">
        <v>19</v>
      </c>
      <c r="C21" s="219" t="s">
        <v>66</v>
      </c>
      <c r="D21" s="220" t="s">
        <v>27</v>
      </c>
      <c r="E21" s="221">
        <v>1</v>
      </c>
      <c r="F21" s="222"/>
      <c r="G21" s="222"/>
      <c r="H21" s="222"/>
      <c r="I21" s="222"/>
      <c r="J21" s="222"/>
      <c r="K21" s="222"/>
      <c r="L21" s="222"/>
      <c r="M21" s="222"/>
      <c r="N21" s="222"/>
      <c r="O21" s="222"/>
      <c r="P21" s="222"/>
    </row>
    <row r="22" spans="1:16" x14ac:dyDescent="0.2">
      <c r="A22" s="217"/>
      <c r="B22" s="217"/>
      <c r="C22" s="252" t="s">
        <v>28</v>
      </c>
      <c r="D22" s="220"/>
      <c r="E22" s="253"/>
      <c r="F22" s="254"/>
      <c r="G22" s="254"/>
      <c r="H22" s="234"/>
      <c r="I22" s="254"/>
      <c r="J22" s="254"/>
      <c r="K22" s="254"/>
      <c r="L22" s="254"/>
      <c r="M22" s="254"/>
      <c r="N22" s="254"/>
      <c r="O22" s="254"/>
      <c r="P22" s="254"/>
    </row>
    <row r="23" spans="1:16" x14ac:dyDescent="0.2">
      <c r="A23" s="217"/>
      <c r="B23" s="218"/>
      <c r="C23" s="249" t="s">
        <v>32</v>
      </c>
      <c r="D23" s="220"/>
      <c r="E23" s="221"/>
      <c r="F23" s="222"/>
      <c r="G23" s="222"/>
      <c r="H23" s="222"/>
      <c r="I23" s="222"/>
      <c r="J23" s="222"/>
      <c r="K23" s="222"/>
      <c r="L23" s="222"/>
      <c r="M23" s="222"/>
      <c r="N23" s="222"/>
      <c r="O23" s="222"/>
      <c r="P23" s="222"/>
    </row>
    <row r="24" spans="1:16" x14ac:dyDescent="0.2">
      <c r="A24" s="217">
        <f>A21+1</f>
        <v>4</v>
      </c>
      <c r="B24" s="218" t="s">
        <v>19</v>
      </c>
      <c r="C24" s="227" t="s">
        <v>323</v>
      </c>
      <c r="D24" s="255" t="s">
        <v>193</v>
      </c>
      <c r="E24" s="253">
        <v>31.63</v>
      </c>
      <c r="F24" s="254"/>
      <c r="G24" s="222"/>
      <c r="H24" s="234"/>
      <c r="I24" s="254"/>
      <c r="J24" s="254"/>
      <c r="K24" s="254"/>
      <c r="L24" s="254"/>
      <c r="M24" s="254"/>
      <c r="N24" s="254"/>
      <c r="O24" s="254"/>
      <c r="P24" s="254"/>
    </row>
    <row r="25" spans="1:16" x14ac:dyDescent="0.2">
      <c r="A25" s="217"/>
      <c r="B25" s="218"/>
      <c r="C25" s="249" t="s">
        <v>31</v>
      </c>
      <c r="D25" s="255"/>
      <c r="E25" s="253"/>
      <c r="F25" s="254"/>
      <c r="G25" s="222"/>
      <c r="H25" s="234"/>
      <c r="I25" s="254"/>
      <c r="J25" s="254"/>
      <c r="K25" s="254"/>
      <c r="L25" s="254"/>
      <c r="M25" s="254"/>
      <c r="N25" s="254"/>
      <c r="O25" s="254"/>
      <c r="P25" s="254"/>
    </row>
    <row r="26" spans="1:16" x14ac:dyDescent="0.2">
      <c r="A26" s="217">
        <v>5</v>
      </c>
      <c r="B26" s="218" t="s">
        <v>19</v>
      </c>
      <c r="C26" s="223" t="s">
        <v>443</v>
      </c>
      <c r="D26" s="220" t="s">
        <v>316</v>
      </c>
      <c r="E26" s="221">
        <v>9.8000000000000007</v>
      </c>
      <c r="F26" s="254"/>
      <c r="G26" s="222"/>
      <c r="H26" s="234"/>
      <c r="I26" s="254"/>
      <c r="J26" s="254"/>
      <c r="K26" s="254"/>
      <c r="L26" s="254"/>
      <c r="M26" s="254"/>
      <c r="N26" s="254"/>
      <c r="O26" s="254"/>
      <c r="P26" s="254"/>
    </row>
    <row r="27" spans="1:16" ht="25.5" x14ac:dyDescent="0.2">
      <c r="A27" s="217">
        <v>6</v>
      </c>
      <c r="B27" s="218" t="s">
        <v>19</v>
      </c>
      <c r="C27" s="223" t="s">
        <v>351</v>
      </c>
      <c r="D27" s="220" t="s">
        <v>316</v>
      </c>
      <c r="E27" s="221">
        <v>45.1</v>
      </c>
      <c r="F27" s="222"/>
      <c r="G27" s="222"/>
      <c r="H27" s="222"/>
      <c r="I27" s="222"/>
      <c r="J27" s="222"/>
      <c r="K27" s="222"/>
      <c r="L27" s="222"/>
      <c r="M27" s="222"/>
      <c r="N27" s="222"/>
      <c r="O27" s="222"/>
      <c r="P27" s="222"/>
    </row>
    <row r="28" spans="1:16" x14ac:dyDescent="0.2">
      <c r="A28" s="217"/>
      <c r="B28" s="218"/>
      <c r="C28" s="249" t="s">
        <v>439</v>
      </c>
      <c r="D28" s="220"/>
      <c r="E28" s="221"/>
      <c r="F28" s="222"/>
      <c r="G28" s="222"/>
      <c r="H28" s="222"/>
      <c r="I28" s="222"/>
      <c r="J28" s="222"/>
      <c r="K28" s="222"/>
      <c r="L28" s="222"/>
      <c r="M28" s="222"/>
      <c r="N28" s="222"/>
      <c r="O28" s="222"/>
      <c r="P28" s="222"/>
    </row>
    <row r="29" spans="1:16" ht="38.25" x14ac:dyDescent="0.2">
      <c r="A29" s="217">
        <f>A27+1</f>
        <v>7</v>
      </c>
      <c r="B29" s="218" t="s">
        <v>19</v>
      </c>
      <c r="C29" s="227" t="s">
        <v>440</v>
      </c>
      <c r="D29" s="255" t="s">
        <v>27</v>
      </c>
      <c r="E29" s="253">
        <v>1</v>
      </c>
      <c r="F29" s="254"/>
      <c r="G29" s="222"/>
      <c r="H29" s="234"/>
      <c r="I29" s="254"/>
      <c r="J29" s="254"/>
      <c r="K29" s="254"/>
      <c r="L29" s="254"/>
      <c r="M29" s="254"/>
      <c r="N29" s="254"/>
      <c r="O29" s="254"/>
      <c r="P29" s="254"/>
    </row>
    <row r="30" spans="1:16" x14ac:dyDescent="0.2">
      <c r="A30" s="217"/>
      <c r="B30" s="218"/>
      <c r="C30" s="274" t="s">
        <v>36</v>
      </c>
      <c r="D30" s="220"/>
      <c r="E30" s="221"/>
      <c r="F30" s="222"/>
      <c r="G30" s="222"/>
      <c r="H30" s="222"/>
      <c r="I30" s="222"/>
      <c r="J30" s="222"/>
      <c r="K30" s="222"/>
      <c r="L30" s="222"/>
      <c r="M30" s="222"/>
      <c r="N30" s="222"/>
      <c r="O30" s="222"/>
      <c r="P30" s="222"/>
    </row>
    <row r="31" spans="1:16" x14ac:dyDescent="0.2">
      <c r="A31" s="217"/>
      <c r="B31" s="218"/>
      <c r="C31" s="257" t="s">
        <v>29</v>
      </c>
      <c r="D31" s="220"/>
      <c r="E31" s="221"/>
      <c r="F31" s="222"/>
      <c r="G31" s="222"/>
      <c r="H31" s="222"/>
      <c r="I31" s="222"/>
      <c r="J31" s="222"/>
      <c r="K31" s="222"/>
      <c r="L31" s="222"/>
      <c r="M31" s="222"/>
      <c r="N31" s="222"/>
      <c r="O31" s="222"/>
      <c r="P31" s="222"/>
    </row>
    <row r="32" spans="1:16" ht="51" x14ac:dyDescent="0.2">
      <c r="A32" s="37">
        <v>8</v>
      </c>
      <c r="B32" s="38" t="s">
        <v>19</v>
      </c>
      <c r="C32" s="48" t="s">
        <v>151</v>
      </c>
      <c r="D32" s="40" t="s">
        <v>21</v>
      </c>
      <c r="E32" s="221">
        <v>31.63</v>
      </c>
      <c r="F32" s="222"/>
      <c r="G32" s="222"/>
      <c r="H32" s="222"/>
      <c r="I32" s="222"/>
      <c r="J32" s="222"/>
      <c r="K32" s="222"/>
      <c r="L32" s="222"/>
      <c r="M32" s="222"/>
      <c r="N32" s="222"/>
      <c r="O32" s="222"/>
      <c r="P32" s="222"/>
    </row>
    <row r="33" spans="1:16" x14ac:dyDescent="0.2">
      <c r="A33" s="217"/>
      <c r="B33" s="218"/>
      <c r="C33" s="257" t="s">
        <v>31</v>
      </c>
      <c r="D33" s="220"/>
      <c r="E33" s="221"/>
      <c r="F33" s="222"/>
      <c r="G33" s="222"/>
      <c r="H33" s="222"/>
      <c r="I33" s="222"/>
      <c r="J33" s="222"/>
      <c r="K33" s="222"/>
      <c r="L33" s="222"/>
      <c r="M33" s="222"/>
      <c r="N33" s="222"/>
      <c r="O33" s="222"/>
      <c r="P33" s="222"/>
    </row>
    <row r="34" spans="1:16" ht="38.25" x14ac:dyDescent="0.2">
      <c r="A34" s="217">
        <v>9</v>
      </c>
      <c r="B34" s="218" t="s">
        <v>19</v>
      </c>
      <c r="C34" s="275" t="s">
        <v>444</v>
      </c>
      <c r="D34" s="220" t="s">
        <v>316</v>
      </c>
      <c r="E34" s="221">
        <v>7.8</v>
      </c>
      <c r="F34" s="222"/>
      <c r="G34" s="222"/>
      <c r="H34" s="222"/>
      <c r="I34" s="222"/>
      <c r="J34" s="222"/>
      <c r="K34" s="222"/>
      <c r="L34" s="222"/>
      <c r="M34" s="222"/>
      <c r="N34" s="222"/>
      <c r="O34" s="222"/>
      <c r="P34" s="222"/>
    </row>
    <row r="35" spans="1:16" ht="140.25" x14ac:dyDescent="0.2">
      <c r="A35" s="217">
        <v>10</v>
      </c>
      <c r="B35" s="218" t="s">
        <v>19</v>
      </c>
      <c r="C35" s="225" t="s">
        <v>446</v>
      </c>
      <c r="D35" s="220" t="s">
        <v>316</v>
      </c>
      <c r="E35" s="221">
        <f>45.1+9.8*2-4</f>
        <v>60.7</v>
      </c>
      <c r="F35" s="222"/>
      <c r="G35" s="222"/>
      <c r="H35" s="222"/>
      <c r="I35" s="222"/>
      <c r="J35" s="222"/>
      <c r="K35" s="222"/>
      <c r="L35" s="222"/>
      <c r="M35" s="222"/>
      <c r="N35" s="222"/>
      <c r="O35" s="222"/>
      <c r="P35" s="222"/>
    </row>
    <row r="36" spans="1:16" x14ac:dyDescent="0.2">
      <c r="A36" s="217"/>
      <c r="B36" s="218"/>
      <c r="C36" s="225" t="s">
        <v>445</v>
      </c>
      <c r="D36" s="220" t="s">
        <v>316</v>
      </c>
      <c r="E36" s="221">
        <v>2</v>
      </c>
      <c r="F36" s="222"/>
      <c r="G36" s="222"/>
      <c r="H36" s="222"/>
      <c r="I36" s="222"/>
      <c r="J36" s="222"/>
      <c r="K36" s="222"/>
      <c r="L36" s="222"/>
      <c r="M36" s="222"/>
      <c r="N36" s="222"/>
      <c r="O36" s="222"/>
      <c r="P36" s="222"/>
    </row>
    <row r="37" spans="1:16" ht="25.5" x14ac:dyDescent="0.2">
      <c r="A37" s="217"/>
      <c r="B37" s="218"/>
      <c r="C37" s="242" t="s">
        <v>317</v>
      </c>
      <c r="D37" s="220" t="s">
        <v>22</v>
      </c>
      <c r="E37" s="251">
        <v>1</v>
      </c>
      <c r="F37" s="222"/>
      <c r="G37" s="222"/>
      <c r="H37" s="222"/>
      <c r="I37" s="222"/>
      <c r="J37" s="222"/>
      <c r="K37" s="222"/>
      <c r="L37" s="222"/>
      <c r="M37" s="222"/>
      <c r="N37" s="222"/>
      <c r="O37" s="222"/>
      <c r="P37" s="222"/>
    </row>
    <row r="38" spans="1:16" x14ac:dyDescent="0.2">
      <c r="A38" s="217"/>
      <c r="B38" s="218"/>
      <c r="C38" s="242" t="s">
        <v>41</v>
      </c>
      <c r="D38" s="220"/>
      <c r="E38" s="251">
        <v>2</v>
      </c>
      <c r="F38" s="222"/>
      <c r="G38" s="222"/>
      <c r="H38" s="222"/>
      <c r="I38" s="222"/>
      <c r="J38" s="222"/>
      <c r="K38" s="222"/>
      <c r="L38" s="222"/>
      <c r="M38" s="222"/>
      <c r="N38" s="222"/>
      <c r="O38" s="222"/>
      <c r="P38" s="222"/>
    </row>
    <row r="39" spans="1:16" ht="25.5" x14ac:dyDescent="0.2">
      <c r="A39" s="217"/>
      <c r="B39" s="226"/>
      <c r="C39" s="242" t="s">
        <v>44</v>
      </c>
      <c r="D39" s="220" t="s">
        <v>22</v>
      </c>
      <c r="E39" s="251">
        <v>3</v>
      </c>
      <c r="F39" s="229"/>
      <c r="G39" s="229"/>
      <c r="H39" s="230"/>
      <c r="I39" s="222"/>
      <c r="J39" s="229"/>
      <c r="K39" s="222"/>
      <c r="L39" s="222"/>
      <c r="M39" s="222"/>
      <c r="N39" s="222"/>
      <c r="O39" s="222"/>
      <c r="P39" s="222"/>
    </row>
    <row r="40" spans="1:16" ht="25.5" x14ac:dyDescent="0.2">
      <c r="A40" s="217"/>
      <c r="B40" s="218"/>
      <c r="C40" s="242" t="s">
        <v>77</v>
      </c>
      <c r="D40" s="220" t="s">
        <v>22</v>
      </c>
      <c r="E40" s="251">
        <v>3</v>
      </c>
      <c r="F40" s="222"/>
      <c r="G40" s="222"/>
      <c r="H40" s="222"/>
      <c r="I40" s="222"/>
      <c r="J40" s="222"/>
      <c r="K40" s="222"/>
      <c r="L40" s="222"/>
      <c r="M40" s="222"/>
      <c r="N40" s="222"/>
      <c r="O40" s="222"/>
      <c r="P40" s="222"/>
    </row>
    <row r="41" spans="1:16" x14ac:dyDescent="0.2">
      <c r="A41" s="217"/>
      <c r="B41" s="218"/>
      <c r="C41" s="242" t="s">
        <v>45</v>
      </c>
      <c r="D41" s="220" t="s">
        <v>22</v>
      </c>
      <c r="E41" s="251">
        <v>3</v>
      </c>
      <c r="F41" s="222"/>
      <c r="G41" s="222"/>
      <c r="H41" s="222"/>
      <c r="I41" s="222"/>
      <c r="J41" s="222"/>
      <c r="K41" s="222"/>
      <c r="L41" s="222"/>
      <c r="M41" s="222"/>
      <c r="N41" s="222"/>
      <c r="O41" s="222"/>
      <c r="P41" s="222"/>
    </row>
    <row r="42" spans="1:16" x14ac:dyDescent="0.2">
      <c r="A42" s="217"/>
      <c r="B42" s="218"/>
      <c r="C42" s="242" t="s">
        <v>332</v>
      </c>
      <c r="D42" s="220" t="s">
        <v>22</v>
      </c>
      <c r="E42" s="251">
        <v>3</v>
      </c>
      <c r="F42" s="222"/>
      <c r="G42" s="222"/>
      <c r="H42" s="222"/>
      <c r="I42" s="222"/>
      <c r="J42" s="222"/>
      <c r="K42" s="222"/>
      <c r="L42" s="222"/>
      <c r="M42" s="222"/>
      <c r="N42" s="222"/>
      <c r="O42" s="222"/>
      <c r="P42" s="222"/>
    </row>
    <row r="43" spans="1:16" x14ac:dyDescent="0.2">
      <c r="A43" s="217"/>
      <c r="B43" s="218"/>
      <c r="C43" s="242" t="s">
        <v>442</v>
      </c>
      <c r="D43" s="220" t="s">
        <v>27</v>
      </c>
      <c r="E43" s="251">
        <v>1</v>
      </c>
      <c r="F43" s="222"/>
      <c r="G43" s="222"/>
      <c r="H43" s="222"/>
      <c r="I43" s="222"/>
      <c r="J43" s="222"/>
      <c r="K43" s="222"/>
      <c r="L43" s="222"/>
      <c r="M43" s="222"/>
      <c r="N43" s="222"/>
      <c r="O43" s="222"/>
      <c r="P43" s="222"/>
    </row>
    <row r="44" spans="1:16" x14ac:dyDescent="0.2">
      <c r="A44" s="217"/>
      <c r="B44" s="218"/>
      <c r="C44" s="257" t="s">
        <v>51</v>
      </c>
      <c r="D44" s="255"/>
      <c r="E44" s="253"/>
      <c r="F44" s="222"/>
      <c r="G44" s="222"/>
      <c r="H44" s="222"/>
      <c r="I44" s="222"/>
      <c r="J44" s="222"/>
      <c r="K44" s="222"/>
      <c r="L44" s="222"/>
      <c r="M44" s="222"/>
      <c r="N44" s="222"/>
      <c r="O44" s="222"/>
      <c r="P44" s="222"/>
    </row>
    <row r="45" spans="1:16" x14ac:dyDescent="0.2">
      <c r="A45" s="217">
        <v>11</v>
      </c>
      <c r="B45" s="218" t="s">
        <v>19</v>
      </c>
      <c r="C45" s="227" t="s">
        <v>344</v>
      </c>
      <c r="D45" s="255" t="s">
        <v>27</v>
      </c>
      <c r="E45" s="253">
        <v>1</v>
      </c>
      <c r="F45" s="222"/>
      <c r="G45" s="222"/>
      <c r="H45" s="222"/>
      <c r="I45" s="222"/>
      <c r="J45" s="222"/>
      <c r="K45" s="222"/>
      <c r="L45" s="222"/>
      <c r="M45" s="222"/>
      <c r="N45" s="222"/>
      <c r="O45" s="222"/>
      <c r="P45" s="222"/>
    </row>
    <row r="46" spans="1:16" ht="153" x14ac:dyDescent="0.2">
      <c r="A46" s="217"/>
      <c r="B46" s="218"/>
      <c r="C46" s="242" t="s">
        <v>438</v>
      </c>
      <c r="D46" s="255" t="s">
        <v>27</v>
      </c>
      <c r="E46" s="253">
        <v>1</v>
      </c>
      <c r="F46" s="222"/>
      <c r="G46" s="222"/>
      <c r="H46" s="222"/>
      <c r="I46" s="222"/>
      <c r="J46" s="222"/>
      <c r="K46" s="222"/>
      <c r="L46" s="222"/>
      <c r="M46" s="222"/>
      <c r="N46" s="222"/>
      <c r="O46" s="222"/>
      <c r="P46" s="222"/>
    </row>
    <row r="47" spans="1:16" x14ac:dyDescent="0.2">
      <c r="A47" s="217"/>
      <c r="B47" s="218"/>
      <c r="C47" s="242" t="s">
        <v>435</v>
      </c>
      <c r="D47" s="255" t="s">
        <v>22</v>
      </c>
      <c r="E47" s="253">
        <v>1</v>
      </c>
      <c r="F47" s="222"/>
      <c r="G47" s="222"/>
      <c r="H47" s="222"/>
      <c r="I47" s="222"/>
      <c r="J47" s="222"/>
      <c r="K47" s="222"/>
      <c r="L47" s="222"/>
      <c r="M47" s="222"/>
      <c r="N47" s="222"/>
      <c r="O47" s="222"/>
      <c r="P47" s="222"/>
    </row>
    <row r="48" spans="1:16" x14ac:dyDescent="0.2">
      <c r="A48" s="217"/>
      <c r="B48" s="218"/>
      <c r="C48" s="242" t="s">
        <v>363</v>
      </c>
      <c r="D48" s="255" t="s">
        <v>27</v>
      </c>
      <c r="E48" s="253">
        <v>1</v>
      </c>
      <c r="F48" s="222"/>
      <c r="G48" s="222"/>
      <c r="H48" s="222"/>
      <c r="I48" s="222"/>
      <c r="J48" s="222"/>
      <c r="K48" s="222"/>
      <c r="L48" s="222"/>
      <c r="M48" s="222"/>
      <c r="N48" s="222"/>
      <c r="O48" s="222"/>
      <c r="P48" s="222"/>
    </row>
    <row r="49" spans="1:16" x14ac:dyDescent="0.2">
      <c r="A49" s="217"/>
      <c r="B49" s="218"/>
      <c r="C49" s="257" t="s">
        <v>32</v>
      </c>
      <c r="D49" s="220"/>
      <c r="E49" s="251"/>
      <c r="F49" s="222"/>
      <c r="G49" s="222"/>
      <c r="H49" s="222"/>
      <c r="I49" s="222"/>
      <c r="J49" s="222"/>
      <c r="K49" s="222"/>
      <c r="L49" s="222"/>
      <c r="M49" s="222"/>
      <c r="N49" s="222"/>
      <c r="O49" s="222"/>
      <c r="P49" s="222"/>
    </row>
    <row r="50" spans="1:16" ht="38.25" x14ac:dyDescent="0.2">
      <c r="A50" s="217">
        <v>12</v>
      </c>
      <c r="B50" s="218" t="s">
        <v>19</v>
      </c>
      <c r="C50" s="258" t="s">
        <v>447</v>
      </c>
      <c r="D50" s="220" t="s">
        <v>316</v>
      </c>
      <c r="E50" s="221">
        <v>23.8</v>
      </c>
      <c r="F50" s="222"/>
      <c r="G50" s="222"/>
      <c r="H50" s="222"/>
      <c r="I50" s="222"/>
      <c r="J50" s="222"/>
      <c r="K50" s="222"/>
      <c r="L50" s="222"/>
      <c r="M50" s="222"/>
      <c r="N50" s="222"/>
      <c r="O50" s="222"/>
      <c r="P50" s="222"/>
    </row>
    <row r="51" spans="1:16" ht="26.25" customHeight="1" x14ac:dyDescent="0.2">
      <c r="A51" s="217"/>
      <c r="B51" s="218"/>
      <c r="C51" s="270" t="s">
        <v>393</v>
      </c>
      <c r="D51" s="46" t="s">
        <v>22</v>
      </c>
      <c r="E51" s="49">
        <v>7</v>
      </c>
      <c r="F51" s="222"/>
      <c r="G51" s="222"/>
      <c r="H51" s="222"/>
      <c r="I51" s="222"/>
      <c r="J51" s="222"/>
      <c r="K51" s="222"/>
      <c r="L51" s="222"/>
      <c r="M51" s="222"/>
      <c r="N51" s="222"/>
      <c r="O51" s="222"/>
      <c r="P51" s="222"/>
    </row>
    <row r="52" spans="1:16" ht="76.5" x14ac:dyDescent="0.2">
      <c r="A52" s="217">
        <f>A50+1</f>
        <v>13</v>
      </c>
      <c r="B52" s="218" t="s">
        <v>19</v>
      </c>
      <c r="C52" s="227" t="s">
        <v>334</v>
      </c>
      <c r="D52" s="220" t="s">
        <v>316</v>
      </c>
      <c r="E52" s="250">
        <v>23.8</v>
      </c>
      <c r="F52" s="222"/>
      <c r="G52" s="222"/>
      <c r="H52" s="222"/>
      <c r="I52" s="222"/>
      <c r="J52" s="222"/>
      <c r="K52" s="222"/>
      <c r="L52" s="222"/>
      <c r="M52" s="222"/>
      <c r="N52" s="222"/>
      <c r="O52" s="222"/>
      <c r="P52" s="222"/>
    </row>
    <row r="53" spans="1:16" x14ac:dyDescent="0.2">
      <c r="A53" s="217"/>
      <c r="B53" s="218"/>
      <c r="C53" s="257" t="s">
        <v>336</v>
      </c>
      <c r="D53" s="220"/>
      <c r="E53" s="251"/>
      <c r="F53" s="222"/>
      <c r="G53" s="222"/>
      <c r="H53" s="222"/>
      <c r="I53" s="222"/>
      <c r="J53" s="222"/>
      <c r="K53" s="222"/>
      <c r="L53" s="222"/>
      <c r="M53" s="222"/>
      <c r="N53" s="222"/>
      <c r="O53" s="222"/>
      <c r="P53" s="222"/>
    </row>
    <row r="54" spans="1:16" ht="25.5" x14ac:dyDescent="0.2">
      <c r="A54" s="217">
        <f>A52+1</f>
        <v>14</v>
      </c>
      <c r="B54" s="218" t="s">
        <v>19</v>
      </c>
      <c r="C54" s="258" t="s">
        <v>337</v>
      </c>
      <c r="D54" s="220" t="s">
        <v>39</v>
      </c>
      <c r="E54" s="221">
        <v>30</v>
      </c>
      <c r="F54" s="222"/>
      <c r="G54" s="222"/>
      <c r="H54" s="222"/>
      <c r="I54" s="222"/>
      <c r="J54" s="222"/>
      <c r="K54" s="222"/>
      <c r="L54" s="222"/>
      <c r="M54" s="222"/>
      <c r="N54" s="222"/>
      <c r="O54" s="222"/>
      <c r="P54" s="222"/>
    </row>
    <row r="55" spans="1:16" ht="25.5" x14ac:dyDescent="0.2">
      <c r="A55" s="217">
        <f>A54+1</f>
        <v>15</v>
      </c>
      <c r="B55" s="218" t="s">
        <v>19</v>
      </c>
      <c r="C55" s="258" t="s">
        <v>350</v>
      </c>
      <c r="D55" s="220" t="s">
        <v>27</v>
      </c>
      <c r="E55" s="221">
        <v>1</v>
      </c>
      <c r="F55" s="222"/>
      <c r="G55" s="222"/>
      <c r="H55" s="222"/>
      <c r="I55" s="222"/>
      <c r="J55" s="222"/>
      <c r="K55" s="222"/>
      <c r="L55" s="222"/>
      <c r="M55" s="222"/>
      <c r="N55" s="222"/>
      <c r="O55" s="222"/>
      <c r="P55" s="222"/>
    </row>
    <row r="56" spans="1:16" ht="25.5" x14ac:dyDescent="0.2">
      <c r="A56" s="217">
        <f>A55+1</f>
        <v>16</v>
      </c>
      <c r="B56" s="218" t="s">
        <v>19</v>
      </c>
      <c r="C56" s="258" t="s">
        <v>441</v>
      </c>
      <c r="D56" s="220" t="s">
        <v>27</v>
      </c>
      <c r="E56" s="221">
        <v>7</v>
      </c>
      <c r="F56" s="222"/>
      <c r="G56" s="222"/>
      <c r="H56" s="222"/>
      <c r="I56" s="222"/>
      <c r="J56" s="222"/>
      <c r="K56" s="222"/>
      <c r="L56" s="222"/>
      <c r="M56" s="222"/>
      <c r="N56" s="222"/>
      <c r="O56" s="222"/>
      <c r="P56" s="222"/>
    </row>
    <row r="57" spans="1:16" ht="25.5" x14ac:dyDescent="0.2">
      <c r="A57" s="217">
        <f>A56+1</f>
        <v>17</v>
      </c>
      <c r="B57" s="218" t="s">
        <v>19</v>
      </c>
      <c r="C57" s="258" t="s">
        <v>340</v>
      </c>
      <c r="D57" s="220" t="s">
        <v>27</v>
      </c>
      <c r="E57" s="221">
        <v>1</v>
      </c>
      <c r="F57" s="222"/>
      <c r="G57" s="222"/>
      <c r="H57" s="222"/>
      <c r="I57" s="222"/>
      <c r="J57" s="222"/>
      <c r="K57" s="222"/>
      <c r="L57" s="222"/>
      <c r="M57" s="222"/>
      <c r="N57" s="222"/>
      <c r="O57" s="222"/>
      <c r="P57" s="222"/>
    </row>
    <row r="58" spans="1:16" x14ac:dyDescent="0.2">
      <c r="A58" s="217"/>
      <c r="B58" s="218"/>
      <c r="C58" s="224" t="s">
        <v>49</v>
      </c>
      <c r="D58" s="220"/>
      <c r="E58" s="221"/>
      <c r="F58" s="222"/>
      <c r="G58" s="222"/>
      <c r="H58" s="222"/>
      <c r="I58" s="222"/>
      <c r="J58" s="222"/>
      <c r="K58" s="222"/>
      <c r="L58" s="222"/>
      <c r="M58" s="222"/>
      <c r="N58" s="222"/>
      <c r="O58" s="222"/>
      <c r="P58" s="222"/>
    </row>
    <row r="59" spans="1:16" ht="25.5" x14ac:dyDescent="0.2">
      <c r="A59" s="217">
        <f>A57+1</f>
        <v>18</v>
      </c>
      <c r="B59" s="218" t="s">
        <v>19</v>
      </c>
      <c r="C59" s="225" t="s">
        <v>308</v>
      </c>
      <c r="D59" s="220" t="s">
        <v>27</v>
      </c>
      <c r="E59" s="221">
        <v>1</v>
      </c>
      <c r="F59" s="222"/>
      <c r="G59" s="222"/>
      <c r="H59" s="222"/>
      <c r="I59" s="222"/>
      <c r="J59" s="222"/>
      <c r="K59" s="222"/>
      <c r="L59" s="222"/>
      <c r="M59" s="222"/>
      <c r="N59" s="222"/>
      <c r="O59" s="222"/>
      <c r="P59" s="222"/>
    </row>
    <row r="60" spans="1:16" x14ac:dyDescent="0.2">
      <c r="A60" s="217"/>
      <c r="B60" s="218"/>
      <c r="C60" s="223"/>
      <c r="D60" s="220"/>
      <c r="E60" s="221"/>
      <c r="F60" s="222"/>
      <c r="G60" s="222"/>
      <c r="H60" s="222"/>
      <c r="I60" s="222"/>
      <c r="J60" s="222"/>
      <c r="K60" s="222"/>
      <c r="L60" s="222"/>
      <c r="M60" s="222"/>
      <c r="N60" s="222"/>
      <c r="O60" s="222"/>
      <c r="P60" s="222"/>
    </row>
    <row r="61" spans="1:16" x14ac:dyDescent="0.2">
      <c r="A61" s="226"/>
      <c r="B61" s="226"/>
      <c r="C61" s="227"/>
      <c r="D61" s="228"/>
      <c r="E61" s="228"/>
      <c r="F61" s="229"/>
      <c r="G61" s="229"/>
      <c r="H61" s="230"/>
      <c r="I61" s="229"/>
      <c r="J61" s="229"/>
      <c r="K61" s="229"/>
      <c r="L61" s="229"/>
      <c r="M61" s="229"/>
      <c r="N61" s="229"/>
      <c r="O61" s="229"/>
      <c r="P61" s="229"/>
    </row>
    <row r="62" spans="1:16" x14ac:dyDescent="0.2">
      <c r="A62" s="226"/>
      <c r="B62" s="226"/>
      <c r="C62" s="227"/>
      <c r="D62" s="228"/>
      <c r="E62" s="228"/>
      <c r="F62" s="229"/>
      <c r="G62" s="229"/>
      <c r="H62" s="230"/>
      <c r="I62" s="229"/>
      <c r="J62" s="229"/>
      <c r="K62" s="229"/>
      <c r="L62" s="229"/>
      <c r="M62" s="229"/>
      <c r="N62" s="229"/>
      <c r="O62" s="229"/>
      <c r="P62" s="229"/>
    </row>
    <row r="63" spans="1:16" x14ac:dyDescent="0.2">
      <c r="A63" s="396" t="s">
        <v>309</v>
      </c>
      <c r="B63" s="396"/>
      <c r="C63" s="396"/>
      <c r="D63" s="396"/>
      <c r="E63" s="396"/>
      <c r="F63" s="396"/>
      <c r="G63" s="396"/>
      <c r="H63" s="396"/>
      <c r="I63" s="396"/>
      <c r="J63" s="396"/>
      <c r="K63" s="231"/>
      <c r="L63" s="232">
        <f>SUM(L16:L62)</f>
        <v>0</v>
      </c>
      <c r="M63" s="232">
        <f>SUM(M16:M62)</f>
        <v>0</v>
      </c>
      <c r="N63" s="232">
        <f>SUM(N16:N62)</f>
        <v>0</v>
      </c>
      <c r="O63" s="232">
        <f>SUM(O16:O62)</f>
        <v>0</v>
      </c>
      <c r="P63" s="232">
        <f>M63+N63+O63</f>
        <v>0</v>
      </c>
    </row>
    <row r="64" spans="1:16" x14ac:dyDescent="0.2">
      <c r="A64" s="402" t="s">
        <v>53</v>
      </c>
      <c r="B64" s="402"/>
      <c r="C64" s="402"/>
      <c r="D64" s="402"/>
      <c r="E64" s="402"/>
      <c r="F64" s="402"/>
      <c r="G64" s="402"/>
      <c r="H64" s="402"/>
      <c r="I64" s="402"/>
      <c r="J64" s="402"/>
      <c r="K64" s="266">
        <v>0.12</v>
      </c>
      <c r="L64" s="234"/>
      <c r="M64" s="234">
        <f>ROUND(M63*K64,2)</f>
        <v>0</v>
      </c>
      <c r="N64" s="234">
        <f>ROUND(N63*K64,2)</f>
        <v>0</v>
      </c>
      <c r="O64" s="234">
        <f>ROUND(O63*K64,2)</f>
        <v>0</v>
      </c>
      <c r="P64" s="234">
        <f>ROUND(P63*K64,2)</f>
        <v>0</v>
      </c>
    </row>
    <row r="65" spans="1:16" x14ac:dyDescent="0.2">
      <c r="A65" s="403" t="s">
        <v>54</v>
      </c>
      <c r="B65" s="403"/>
      <c r="C65" s="403"/>
      <c r="D65" s="403"/>
      <c r="E65" s="403"/>
      <c r="F65" s="403"/>
      <c r="G65" s="403"/>
      <c r="H65" s="403"/>
      <c r="I65" s="403"/>
      <c r="J65" s="403"/>
      <c r="K65" s="267"/>
      <c r="L65" s="234"/>
      <c r="M65" s="234"/>
      <c r="N65" s="234"/>
      <c r="O65" s="234"/>
      <c r="P65" s="234">
        <f>ROUND(P64*9%,2)</f>
        <v>0</v>
      </c>
    </row>
    <row r="66" spans="1:16" x14ac:dyDescent="0.2">
      <c r="A66" s="402" t="s">
        <v>55</v>
      </c>
      <c r="B66" s="402"/>
      <c r="C66" s="402"/>
      <c r="D66" s="402"/>
      <c r="E66" s="402"/>
      <c r="F66" s="402"/>
      <c r="G66" s="402"/>
      <c r="H66" s="402"/>
      <c r="I66" s="402"/>
      <c r="J66" s="402"/>
      <c r="K66" s="266">
        <v>0.06</v>
      </c>
      <c r="L66" s="234"/>
      <c r="M66" s="234">
        <f>ROUND(M63*K66,2)</f>
        <v>0</v>
      </c>
      <c r="N66" s="234">
        <f>ROUND(N63*K66,2)</f>
        <v>0</v>
      </c>
      <c r="O66" s="234">
        <f>ROUND(O63*K66,2)</f>
        <v>0</v>
      </c>
      <c r="P66" s="234">
        <f>ROUND(P63*K66,2)</f>
        <v>0</v>
      </c>
    </row>
    <row r="67" spans="1:16" x14ac:dyDescent="0.2">
      <c r="A67" s="396" t="s">
        <v>56</v>
      </c>
      <c r="B67" s="396"/>
      <c r="C67" s="396"/>
      <c r="D67" s="396"/>
      <c r="E67" s="396"/>
      <c r="F67" s="396"/>
      <c r="G67" s="396"/>
      <c r="H67" s="396"/>
      <c r="I67" s="396"/>
      <c r="J67" s="396"/>
      <c r="K67" s="235"/>
      <c r="L67" s="232"/>
      <c r="M67" s="232">
        <f>M63+M64+M66</f>
        <v>0</v>
      </c>
      <c r="N67" s="232">
        <f>N63+N64+N66</f>
        <v>0</v>
      </c>
      <c r="O67" s="232">
        <f>O63+O64+O66</f>
        <v>0</v>
      </c>
      <c r="P67" s="232">
        <f>M67+N67+O67</f>
        <v>0</v>
      </c>
    </row>
    <row r="68" spans="1:16" x14ac:dyDescent="0.2">
      <c r="A68" s="402" t="s">
        <v>57</v>
      </c>
      <c r="B68" s="402"/>
      <c r="C68" s="402"/>
      <c r="D68" s="402"/>
      <c r="E68" s="402"/>
      <c r="F68" s="402"/>
      <c r="G68" s="402"/>
      <c r="H68" s="402"/>
      <c r="I68" s="402"/>
      <c r="J68" s="402"/>
      <c r="K68" s="233">
        <v>0.21</v>
      </c>
      <c r="L68" s="234"/>
      <c r="M68" s="234"/>
      <c r="N68" s="234"/>
      <c r="O68" s="234"/>
      <c r="P68" s="234">
        <f>ROUND(P67*K68,2)</f>
        <v>0</v>
      </c>
    </row>
    <row r="69" spans="1:16" x14ac:dyDescent="0.2">
      <c r="A69" s="396" t="s">
        <v>58</v>
      </c>
      <c r="B69" s="396"/>
      <c r="C69" s="396"/>
      <c r="D69" s="396"/>
      <c r="E69" s="396"/>
      <c r="F69" s="396"/>
      <c r="G69" s="396"/>
      <c r="H69" s="396"/>
      <c r="I69" s="396"/>
      <c r="J69" s="396"/>
      <c r="K69" s="235"/>
      <c r="L69" s="232"/>
      <c r="M69" s="232"/>
      <c r="N69" s="232"/>
      <c r="O69" s="232"/>
      <c r="P69" s="232">
        <f>P67+P68</f>
        <v>0</v>
      </c>
    </row>
    <row r="70" spans="1:16" x14ac:dyDescent="0.2">
      <c r="A70" s="236"/>
      <c r="B70" s="236"/>
      <c r="C70" s="236"/>
      <c r="D70" s="236"/>
      <c r="E70" s="236"/>
      <c r="F70" s="236"/>
      <c r="G70" s="236"/>
      <c r="H70" s="236"/>
      <c r="I70" s="236"/>
      <c r="J70" s="236"/>
      <c r="K70" s="237"/>
      <c r="L70" s="238"/>
      <c r="M70" s="238"/>
      <c r="N70" s="238"/>
      <c r="O70" s="238"/>
      <c r="P70" s="238"/>
    </row>
    <row r="71" spans="1:16" x14ac:dyDescent="0.2">
      <c r="A71" s="239"/>
      <c r="B71" s="240"/>
      <c r="C71" s="240"/>
      <c r="D71" s="241"/>
      <c r="E71" s="240"/>
      <c r="F71" s="241"/>
      <c r="G71" s="241"/>
      <c r="H71" s="241"/>
      <c r="I71" s="241"/>
      <c r="J71" s="241"/>
      <c r="K71" s="241"/>
      <c r="L71" s="241"/>
      <c r="M71" s="241"/>
      <c r="N71" s="240"/>
      <c r="O71" s="240"/>
      <c r="P71" s="240"/>
    </row>
    <row r="72" spans="1:16" x14ac:dyDescent="0.2">
      <c r="A72" s="240"/>
      <c r="B72" s="240"/>
      <c r="C72" s="240"/>
      <c r="D72" s="241"/>
      <c r="E72" s="240"/>
      <c r="F72" s="241"/>
      <c r="G72" s="241"/>
      <c r="H72" s="241"/>
      <c r="I72" s="241"/>
      <c r="J72" s="241"/>
      <c r="K72" s="241"/>
      <c r="L72" s="241"/>
      <c r="M72" s="241"/>
      <c r="N72" s="241"/>
      <c r="O72" s="241"/>
      <c r="P72" s="241"/>
    </row>
    <row r="73" spans="1:16" x14ac:dyDescent="0.2">
      <c r="A73" s="268" t="s">
        <v>60</v>
      </c>
      <c r="B73" s="404"/>
      <c r="C73" s="404"/>
      <c r="D73" s="241"/>
      <c r="E73" s="240"/>
      <c r="F73" s="241"/>
      <c r="G73" s="241"/>
      <c r="H73" s="268" t="s">
        <v>61</v>
      </c>
      <c r="I73" s="405"/>
      <c r="J73" s="405"/>
      <c r="K73" s="405"/>
      <c r="L73" s="405"/>
      <c r="M73" s="405"/>
      <c r="N73" s="405"/>
      <c r="O73" s="241"/>
      <c r="P73" s="241"/>
    </row>
    <row r="74" spans="1:16" x14ac:dyDescent="0.2">
      <c r="A74" s="240"/>
      <c r="B74" s="406" t="s">
        <v>62</v>
      </c>
      <c r="C74" s="406"/>
      <c r="D74" s="241"/>
      <c r="E74" s="240"/>
      <c r="F74" s="241"/>
      <c r="G74" s="241"/>
      <c r="H74" s="240"/>
      <c r="I74" s="406" t="s">
        <v>62</v>
      </c>
      <c r="J74" s="406"/>
      <c r="K74" s="406"/>
      <c r="L74" s="406"/>
      <c r="M74" s="406"/>
      <c r="N74" s="406"/>
      <c r="O74" s="241"/>
      <c r="P74" s="241"/>
    </row>
    <row r="75" spans="1:16" x14ac:dyDescent="0.2">
      <c r="A75" s="240"/>
      <c r="B75" s="240"/>
      <c r="C75" s="240"/>
      <c r="D75" s="241"/>
      <c r="E75" s="240"/>
      <c r="F75" s="241"/>
      <c r="G75" s="241"/>
      <c r="H75" s="241"/>
      <c r="I75" s="241"/>
      <c r="J75" s="241"/>
      <c r="K75" s="241"/>
      <c r="L75" s="241"/>
      <c r="M75" s="241"/>
      <c r="N75" s="241"/>
      <c r="O75" s="241"/>
      <c r="P75" s="241"/>
    </row>
    <row r="76" spans="1:16" x14ac:dyDescent="0.2">
      <c r="A76" s="240"/>
      <c r="B76" s="240"/>
      <c r="C76" s="240"/>
      <c r="D76" s="241"/>
      <c r="E76" s="240"/>
      <c r="F76" s="241"/>
      <c r="G76" s="241"/>
      <c r="H76" s="241"/>
      <c r="I76" s="241"/>
      <c r="J76" s="241"/>
      <c r="K76" s="241"/>
      <c r="L76" s="241"/>
      <c r="M76" s="241"/>
      <c r="N76" s="241"/>
      <c r="O76" s="241"/>
      <c r="P76" s="241"/>
    </row>
    <row r="77" spans="1:16" x14ac:dyDescent="0.2">
      <c r="A77" s="240"/>
      <c r="B77" s="240"/>
      <c r="C77" s="240"/>
      <c r="D77" s="241"/>
      <c r="E77" s="240"/>
      <c r="F77" s="241"/>
      <c r="G77" s="241"/>
      <c r="H77" s="241"/>
      <c r="I77" s="241"/>
      <c r="J77" s="241"/>
      <c r="K77" s="241"/>
      <c r="L77" s="241"/>
      <c r="M77" s="241"/>
      <c r="N77" s="241"/>
      <c r="O77" s="241"/>
      <c r="P77" s="241"/>
    </row>
    <row r="78" spans="1:16" x14ac:dyDescent="0.2">
      <c r="A78" s="240"/>
      <c r="B78" s="240"/>
      <c r="C78" s="240"/>
      <c r="D78" s="241"/>
      <c r="E78" s="240"/>
      <c r="F78" s="241"/>
      <c r="G78" s="241"/>
      <c r="H78" s="241"/>
      <c r="I78" s="241"/>
      <c r="J78" s="241"/>
      <c r="K78" s="241"/>
      <c r="L78" s="241"/>
      <c r="M78" s="241"/>
      <c r="N78" s="241"/>
      <c r="O78" s="241"/>
      <c r="P78" s="241"/>
    </row>
    <row r="79" spans="1:16" x14ac:dyDescent="0.2">
      <c r="A79" s="240"/>
      <c r="B79" s="240"/>
      <c r="C79" s="240"/>
      <c r="D79" s="241"/>
      <c r="E79" s="240"/>
      <c r="F79" s="241"/>
      <c r="G79" s="241"/>
      <c r="H79" s="241"/>
      <c r="I79" s="241"/>
      <c r="J79" s="241"/>
      <c r="K79" s="241"/>
      <c r="L79" s="241"/>
      <c r="M79" s="241"/>
      <c r="N79" s="241"/>
      <c r="O79" s="241"/>
      <c r="P79" s="241"/>
    </row>
    <row r="80" spans="1:16" x14ac:dyDescent="0.2">
      <c r="A80" s="206" t="s">
        <v>60</v>
      </c>
      <c r="B80" s="404"/>
      <c r="C80" s="404"/>
      <c r="D80" s="241"/>
      <c r="E80" s="240"/>
      <c r="F80" s="241"/>
      <c r="G80" s="241"/>
      <c r="H80" s="206" t="s">
        <v>61</v>
      </c>
      <c r="I80" s="405"/>
      <c r="J80" s="405"/>
      <c r="K80" s="405"/>
      <c r="L80" s="405"/>
      <c r="M80" s="405"/>
      <c r="N80" s="405"/>
      <c r="O80" s="241"/>
      <c r="P80" s="241"/>
    </row>
    <row r="81" spans="1:16" x14ac:dyDescent="0.2">
      <c r="A81" s="240"/>
      <c r="B81" s="406" t="s">
        <v>62</v>
      </c>
      <c r="C81" s="406"/>
      <c r="D81" s="241"/>
      <c r="E81" s="240"/>
      <c r="F81" s="241"/>
      <c r="G81" s="241"/>
      <c r="H81" s="240"/>
      <c r="I81" s="406" t="s">
        <v>62</v>
      </c>
      <c r="J81" s="406"/>
      <c r="K81" s="406"/>
      <c r="L81" s="406"/>
      <c r="M81" s="406"/>
      <c r="N81" s="406"/>
      <c r="O81" s="241"/>
      <c r="P81" s="241"/>
    </row>
    <row r="82" spans="1:16" x14ac:dyDescent="0.2">
      <c r="A82" s="240"/>
      <c r="B82" s="240"/>
      <c r="C82" s="240"/>
      <c r="D82" s="241"/>
      <c r="E82" s="240"/>
      <c r="F82" s="241"/>
      <c r="G82" s="241"/>
      <c r="H82" s="241"/>
      <c r="I82" s="241"/>
      <c r="J82" s="241"/>
      <c r="K82" s="241"/>
      <c r="L82" s="241"/>
      <c r="M82" s="241"/>
      <c r="N82" s="241"/>
      <c r="O82" s="241"/>
      <c r="P82" s="241"/>
    </row>
    <row r="83" spans="1:16" x14ac:dyDescent="0.2">
      <c r="A83" s="240"/>
      <c r="B83" s="240"/>
      <c r="C83" s="240"/>
      <c r="D83" s="241"/>
      <c r="E83" s="240"/>
      <c r="F83" s="241"/>
      <c r="G83" s="241"/>
      <c r="H83" s="241"/>
      <c r="I83" s="241"/>
      <c r="J83" s="241"/>
      <c r="K83" s="241"/>
      <c r="L83" s="241"/>
      <c r="M83" s="241"/>
      <c r="N83" s="241"/>
      <c r="O83" s="241"/>
      <c r="P83" s="241"/>
    </row>
  </sheetData>
  <mergeCells count="31">
    <mergeCell ref="A68:J68"/>
    <mergeCell ref="A69:J69"/>
    <mergeCell ref="B80:C80"/>
    <mergeCell ref="I80:N80"/>
    <mergeCell ref="B81:C81"/>
    <mergeCell ref="I81:N81"/>
    <mergeCell ref="B73:C73"/>
    <mergeCell ref="I73:N73"/>
    <mergeCell ref="B74:C74"/>
    <mergeCell ref="I74:N74"/>
    <mergeCell ref="A67:J67"/>
    <mergeCell ref="A9:F9"/>
    <mergeCell ref="M9:P9"/>
    <mergeCell ref="M11:P11"/>
    <mergeCell ref="A13:A14"/>
    <mergeCell ref="B13:B14"/>
    <mergeCell ref="C13:C14"/>
    <mergeCell ref="D13:D14"/>
    <mergeCell ref="E13:E14"/>
    <mergeCell ref="F13:K13"/>
    <mergeCell ref="L13:P13"/>
    <mergeCell ref="A63:J63"/>
    <mergeCell ref="A64:J64"/>
    <mergeCell ref="A65:J65"/>
    <mergeCell ref="A66:J66"/>
    <mergeCell ref="C7:P7"/>
    <mergeCell ref="A1:P1"/>
    <mergeCell ref="A3:P3"/>
    <mergeCell ref="A4:P4"/>
    <mergeCell ref="C5:P5"/>
    <mergeCell ref="C6:P6"/>
  </mergeCells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4:I260"/>
  <sheetViews>
    <sheetView tabSelected="1" zoomScaleNormal="100" workbookViewId="0">
      <selection activeCell="K51" sqref="K51"/>
    </sheetView>
  </sheetViews>
  <sheetFormatPr defaultColWidth="9.140625" defaultRowHeight="15" x14ac:dyDescent="0.25"/>
  <cols>
    <col min="1" max="1" width="11.7109375" style="113" customWidth="1"/>
    <col min="2" max="2" width="6.7109375" style="113" customWidth="1"/>
    <col min="3" max="3" width="44.7109375" style="113" customWidth="1"/>
    <col min="4" max="4" width="7.7109375" style="113" customWidth="1"/>
    <col min="5" max="5" width="11.7109375" style="113" customWidth="1"/>
    <col min="6" max="8" width="10.7109375" style="113" customWidth="1"/>
    <col min="9" max="9" width="8.7109375" style="113" customWidth="1"/>
    <col min="10" max="16384" width="9.140625" style="113"/>
  </cols>
  <sheetData>
    <row r="4" spans="1:9" ht="20.25" x14ac:dyDescent="0.3">
      <c r="A4" s="368" t="s">
        <v>121</v>
      </c>
      <c r="B4" s="368"/>
      <c r="C4" s="368"/>
      <c r="D4" s="368"/>
      <c r="E4" s="368"/>
      <c r="F4" s="368"/>
      <c r="G4" s="368"/>
      <c r="H4" s="368"/>
      <c r="I4" s="368"/>
    </row>
    <row r="7" spans="1:9" ht="20.25" x14ac:dyDescent="0.3">
      <c r="A7" s="369" t="s">
        <v>122</v>
      </c>
      <c r="B7" s="369"/>
      <c r="C7" s="369"/>
      <c r="D7" s="369"/>
      <c r="E7" s="369"/>
      <c r="F7" s="369"/>
      <c r="G7" s="369"/>
      <c r="H7" s="369"/>
      <c r="I7" s="369"/>
    </row>
    <row r="8" spans="1:9" x14ac:dyDescent="0.25">
      <c r="A8" s="370" t="s">
        <v>0</v>
      </c>
      <c r="B8" s="370"/>
      <c r="C8" s="370"/>
      <c r="D8" s="370"/>
      <c r="E8" s="370"/>
      <c r="F8" s="370"/>
      <c r="G8" s="370"/>
      <c r="H8" s="370"/>
      <c r="I8" s="370"/>
    </row>
    <row r="9" spans="1:9" x14ac:dyDescent="0.25">
      <c r="A9" s="114"/>
      <c r="B9" s="114"/>
      <c r="C9" s="114"/>
      <c r="D9" s="114"/>
      <c r="E9" s="114"/>
      <c r="F9" s="114"/>
      <c r="G9" s="114"/>
      <c r="H9" s="114"/>
      <c r="I9" s="114"/>
    </row>
    <row r="10" spans="1:9" x14ac:dyDescent="0.25">
      <c r="A10" s="114"/>
      <c r="B10" s="114"/>
      <c r="C10" s="114"/>
      <c r="D10" s="114"/>
      <c r="E10" s="114"/>
      <c r="F10" s="114"/>
      <c r="G10" s="114"/>
      <c r="H10" s="114"/>
      <c r="I10" s="114"/>
    </row>
    <row r="11" spans="1:9" x14ac:dyDescent="0.25">
      <c r="A11" s="114"/>
      <c r="B11" s="114"/>
      <c r="C11" s="114"/>
      <c r="D11" s="114"/>
      <c r="E11" s="114"/>
      <c r="F11" s="114"/>
      <c r="G11" s="114"/>
      <c r="H11" s="114"/>
      <c r="I11" s="114"/>
    </row>
    <row r="12" spans="1:9" x14ac:dyDescent="0.25">
      <c r="A12" s="114" t="s">
        <v>102</v>
      </c>
      <c r="B12" s="114"/>
      <c r="C12" s="371" t="s">
        <v>123</v>
      </c>
      <c r="D12" s="371"/>
      <c r="E12" s="371"/>
      <c r="F12" s="371"/>
      <c r="G12" s="371"/>
      <c r="H12" s="371"/>
      <c r="I12" s="371"/>
    </row>
    <row r="13" spans="1:9" x14ac:dyDescent="0.25">
      <c r="A13" s="114" t="s">
        <v>124</v>
      </c>
      <c r="B13" s="114"/>
      <c r="C13" s="371" t="s">
        <v>123</v>
      </c>
      <c r="D13" s="371"/>
      <c r="E13" s="371"/>
      <c r="F13" s="371"/>
      <c r="G13" s="371"/>
      <c r="H13" s="371"/>
      <c r="I13" s="371"/>
    </row>
    <row r="14" spans="1:9" x14ac:dyDescent="0.25">
      <c r="A14" s="114" t="s">
        <v>222</v>
      </c>
      <c r="B14" s="114"/>
      <c r="C14" s="367" t="s">
        <v>495</v>
      </c>
      <c r="D14" s="367"/>
      <c r="E14" s="367"/>
      <c r="F14" s="367"/>
      <c r="G14" s="367"/>
      <c r="H14" s="367"/>
      <c r="I14" s="367"/>
    </row>
    <row r="15" spans="1:9" x14ac:dyDescent="0.25">
      <c r="A15" s="114"/>
      <c r="B15" s="114"/>
      <c r="C15" s="114"/>
      <c r="D15" s="114"/>
      <c r="E15" s="114"/>
      <c r="F15" s="114"/>
      <c r="G15" s="114"/>
      <c r="H15" s="114"/>
    </row>
    <row r="16" spans="1:9" x14ac:dyDescent="0.25">
      <c r="A16" s="114"/>
      <c r="B16" s="114"/>
      <c r="C16" s="114"/>
      <c r="D16" s="114"/>
      <c r="E16" s="114"/>
      <c r="F16" s="114"/>
      <c r="G16" s="114"/>
      <c r="H16" s="114"/>
    </row>
    <row r="17" spans="1:9" x14ac:dyDescent="0.25">
      <c r="A17" s="114"/>
      <c r="B17" s="114"/>
      <c r="C17" s="115">
        <f>E55</f>
        <v>0</v>
      </c>
      <c r="D17" s="115"/>
      <c r="E17" s="116"/>
      <c r="F17" s="114"/>
      <c r="G17" s="114"/>
    </row>
    <row r="18" spans="1:9" x14ac:dyDescent="0.25">
      <c r="A18" s="114"/>
      <c r="B18" s="114"/>
      <c r="C18" s="115"/>
      <c r="D18" s="115"/>
      <c r="E18" s="116"/>
      <c r="F18" s="114"/>
      <c r="G18" s="114"/>
    </row>
    <row r="19" spans="1:9" x14ac:dyDescent="0.25">
      <c r="A19" s="114"/>
      <c r="B19" s="114"/>
      <c r="C19" s="117">
        <f>I50</f>
        <v>0</v>
      </c>
      <c r="D19" s="117"/>
      <c r="E19" s="116"/>
      <c r="F19" s="114"/>
      <c r="G19" s="114"/>
      <c r="H19" s="118"/>
      <c r="I19" s="118"/>
    </row>
    <row r="20" spans="1:9" x14ac:dyDescent="0.25">
      <c r="A20" s="114"/>
      <c r="B20" s="114"/>
      <c r="C20" s="114"/>
      <c r="D20" s="114"/>
      <c r="E20" s="114"/>
      <c r="F20" s="354"/>
      <c r="G20" s="354"/>
      <c r="H20" s="354"/>
      <c r="I20" s="354"/>
    </row>
    <row r="22" spans="1:9" ht="15" customHeight="1" x14ac:dyDescent="0.25">
      <c r="A22" s="355" t="s">
        <v>104</v>
      </c>
      <c r="B22" s="355" t="s">
        <v>125</v>
      </c>
      <c r="C22" s="355" t="s">
        <v>126</v>
      </c>
      <c r="D22" s="356"/>
      <c r="E22" s="356" t="s">
        <v>127</v>
      </c>
      <c r="F22" s="358" t="s">
        <v>128</v>
      </c>
      <c r="G22" s="359"/>
      <c r="H22" s="360"/>
      <c r="I22" s="356" t="s">
        <v>129</v>
      </c>
    </row>
    <row r="23" spans="1:9" ht="38.25" x14ac:dyDescent="0.25">
      <c r="A23" s="355"/>
      <c r="B23" s="355"/>
      <c r="C23" s="355"/>
      <c r="D23" s="357"/>
      <c r="E23" s="357"/>
      <c r="F23" s="119" t="s">
        <v>130</v>
      </c>
      <c r="G23" s="119" t="s">
        <v>365</v>
      </c>
      <c r="H23" s="119" t="s">
        <v>131</v>
      </c>
      <c r="I23" s="357"/>
    </row>
    <row r="24" spans="1:9" ht="15.75" thickBot="1" x14ac:dyDescent="0.3">
      <c r="A24" s="120"/>
      <c r="B24" s="120"/>
      <c r="C24" s="121"/>
      <c r="D24" s="121"/>
      <c r="E24" s="122"/>
      <c r="F24" s="122"/>
      <c r="G24" s="122"/>
      <c r="H24" s="122"/>
      <c r="I24" s="122"/>
    </row>
    <row r="25" spans="1:9" ht="15.75" thickTop="1" x14ac:dyDescent="0.25">
      <c r="A25" s="123"/>
      <c r="B25" s="124"/>
      <c r="C25" s="125"/>
      <c r="D25" s="125"/>
      <c r="E25" s="126"/>
      <c r="F25" s="126"/>
      <c r="G25" s="126"/>
      <c r="H25" s="126"/>
      <c r="I25" s="126"/>
    </row>
    <row r="26" spans="1:9" x14ac:dyDescent="0.25">
      <c r="A26" s="123">
        <f t="shared" ref="A26:A29" si="0">A25+1</f>
        <v>1</v>
      </c>
      <c r="B26" s="124" t="s">
        <v>132</v>
      </c>
      <c r="C26" s="127" t="s">
        <v>409</v>
      </c>
      <c r="D26" s="128"/>
      <c r="E26" s="189">
        <f>F26+G26+H26</f>
        <v>0</v>
      </c>
      <c r="F26" s="189">
        <f>kāpnes!M49</f>
        <v>0</v>
      </c>
      <c r="G26" s="189">
        <f>kāpnes!N49</f>
        <v>0</v>
      </c>
      <c r="H26" s="189">
        <f>kāpnes!O49</f>
        <v>0</v>
      </c>
      <c r="I26" s="189">
        <f>kāpnes!L49</f>
        <v>0</v>
      </c>
    </row>
    <row r="27" spans="1:9" x14ac:dyDescent="0.25">
      <c r="A27" s="123">
        <f>A26+1</f>
        <v>2</v>
      </c>
      <c r="B27" s="124" t="s">
        <v>133</v>
      </c>
      <c r="C27" s="127" t="s">
        <v>356</v>
      </c>
      <c r="D27" s="128"/>
      <c r="E27" s="189">
        <f t="shared" ref="E27:E30" si="1">F27+G27+H27</f>
        <v>0</v>
      </c>
      <c r="F27" s="189">
        <f>'426'!M57</f>
        <v>0</v>
      </c>
      <c r="G27" s="189">
        <f>'426'!N57</f>
        <v>0</v>
      </c>
      <c r="H27" s="189">
        <f>'426'!O57</f>
        <v>0</v>
      </c>
      <c r="I27" s="189">
        <f>'426'!L57</f>
        <v>0</v>
      </c>
    </row>
    <row r="28" spans="1:9" x14ac:dyDescent="0.25">
      <c r="A28" s="123">
        <f t="shared" si="0"/>
        <v>3</v>
      </c>
      <c r="B28" s="124" t="s">
        <v>134</v>
      </c>
      <c r="C28" s="127" t="s">
        <v>357</v>
      </c>
      <c r="D28" s="128"/>
      <c r="E28" s="189">
        <f t="shared" si="1"/>
        <v>0</v>
      </c>
      <c r="F28" s="189">
        <f>'427A5'!M34</f>
        <v>0</v>
      </c>
      <c r="G28" s="189">
        <f>'427A5'!N34</f>
        <v>0</v>
      </c>
      <c r="H28" s="189">
        <f>'427A5'!O34</f>
        <v>0</v>
      </c>
      <c r="I28" s="189">
        <f>'427A5'!L34</f>
        <v>0</v>
      </c>
    </row>
    <row r="29" spans="1:9" x14ac:dyDescent="0.25">
      <c r="A29" s="123">
        <f t="shared" si="0"/>
        <v>4</v>
      </c>
      <c r="B29" s="124" t="s">
        <v>135</v>
      </c>
      <c r="C29" s="127" t="s">
        <v>141</v>
      </c>
      <c r="D29" s="128"/>
      <c r="E29" s="189">
        <f t="shared" si="1"/>
        <v>0</v>
      </c>
      <c r="F29" s="189">
        <f>'527'!M34</f>
        <v>0</v>
      </c>
      <c r="G29" s="189">
        <f>'527'!N34</f>
        <v>0</v>
      </c>
      <c r="H29" s="189">
        <f>'527'!O34</f>
        <v>0</v>
      </c>
      <c r="I29" s="189">
        <f>'527'!L34</f>
        <v>0</v>
      </c>
    </row>
    <row r="30" spans="1:9" x14ac:dyDescent="0.25">
      <c r="A30" s="123">
        <v>5</v>
      </c>
      <c r="B30" s="124" t="s">
        <v>136</v>
      </c>
      <c r="C30" s="127" t="s">
        <v>491</v>
      </c>
      <c r="D30" s="128"/>
      <c r="E30" s="189">
        <f t="shared" si="1"/>
        <v>0</v>
      </c>
      <c r="F30" s="189">
        <f>'309'!M34</f>
        <v>0</v>
      </c>
      <c r="G30" s="189">
        <f>'309'!N34</f>
        <v>0</v>
      </c>
      <c r="H30" s="189">
        <f>'309'!O34</f>
        <v>0</v>
      </c>
      <c r="I30" s="189">
        <f>'309'!L30</f>
        <v>0</v>
      </c>
    </row>
    <row r="31" spans="1:9" x14ac:dyDescent="0.25">
      <c r="A31" s="123">
        <v>6</v>
      </c>
      <c r="B31" s="124" t="s">
        <v>137</v>
      </c>
      <c r="C31" s="127" t="s">
        <v>145</v>
      </c>
      <c r="D31" s="128"/>
      <c r="E31" s="189">
        <f t="shared" ref="E31:E46" si="2">F31+G31+H31</f>
        <v>0</v>
      </c>
      <c r="F31" s="189">
        <f>'312'!M53</f>
        <v>0</v>
      </c>
      <c r="G31" s="189">
        <f>'312'!N53</f>
        <v>0</v>
      </c>
      <c r="H31" s="189">
        <f>'312'!O53</f>
        <v>0</v>
      </c>
      <c r="I31" s="189">
        <f>'312'!L53</f>
        <v>0</v>
      </c>
    </row>
    <row r="32" spans="1:9" x14ac:dyDescent="0.25">
      <c r="A32" s="123">
        <v>7</v>
      </c>
      <c r="B32" s="124" t="s">
        <v>138</v>
      </c>
      <c r="C32" s="127" t="s">
        <v>146</v>
      </c>
      <c r="D32" s="128"/>
      <c r="E32" s="189">
        <f t="shared" si="2"/>
        <v>0</v>
      </c>
      <c r="F32" s="189">
        <f>'119'!M61</f>
        <v>0</v>
      </c>
      <c r="G32" s="189">
        <f>'119'!N61</f>
        <v>0</v>
      </c>
      <c r="H32" s="189">
        <f>'119'!O61</f>
        <v>0</v>
      </c>
      <c r="I32" s="189">
        <f>'119'!L61</f>
        <v>0</v>
      </c>
    </row>
    <row r="33" spans="1:9" x14ac:dyDescent="0.25">
      <c r="A33" s="123">
        <v>8</v>
      </c>
      <c r="B33" s="124" t="s">
        <v>142</v>
      </c>
      <c r="C33" s="127" t="s">
        <v>147</v>
      </c>
      <c r="D33" s="128"/>
      <c r="E33" s="189">
        <f t="shared" si="2"/>
        <v>0</v>
      </c>
      <c r="F33" s="189">
        <f>'Apgāds (pagraba jumt.)'!M30</f>
        <v>0</v>
      </c>
      <c r="G33" s="189">
        <f>'Apgāds (pagraba jumt.)'!N30</f>
        <v>0</v>
      </c>
      <c r="H33" s="189">
        <f>'Apgāds (pagraba jumt.)'!O30</f>
        <v>0</v>
      </c>
      <c r="I33" s="189">
        <f>'Apgāds (pagraba jumt.)'!L30</f>
        <v>0</v>
      </c>
    </row>
    <row r="34" spans="1:9" x14ac:dyDescent="0.25">
      <c r="A34" s="123">
        <v>9</v>
      </c>
      <c r="B34" s="124" t="s">
        <v>143</v>
      </c>
      <c r="C34" s="127" t="s">
        <v>148</v>
      </c>
      <c r="D34" s="128"/>
      <c r="E34" s="189">
        <f t="shared" si="2"/>
        <v>0</v>
      </c>
      <c r="F34" s="189">
        <f>'5. stāva gaitenis'!M29</f>
        <v>0</v>
      </c>
      <c r="G34" s="189">
        <f>'5. stāva gaitenis'!N29</f>
        <v>0</v>
      </c>
      <c r="H34" s="189">
        <f>'5. stāva gaitenis'!O29</f>
        <v>0</v>
      </c>
      <c r="I34" s="189">
        <f>'5. stāva gaitenis'!L29</f>
        <v>0</v>
      </c>
    </row>
    <row r="35" spans="1:9" x14ac:dyDescent="0.25">
      <c r="A35" s="123">
        <v>10</v>
      </c>
      <c r="B35" s="124" t="s">
        <v>144</v>
      </c>
      <c r="C35" s="127" t="s">
        <v>149</v>
      </c>
      <c r="D35" s="128"/>
      <c r="E35" s="189">
        <f t="shared" si="2"/>
        <v>0</v>
      </c>
      <c r="F35" s="189">
        <f>'228'!M56</f>
        <v>0</v>
      </c>
      <c r="G35" s="189">
        <f>'228'!N56</f>
        <v>0</v>
      </c>
      <c r="H35" s="189">
        <f>'228'!O56</f>
        <v>0</v>
      </c>
      <c r="I35" s="189">
        <f>'228'!L56</f>
        <v>0</v>
      </c>
    </row>
    <row r="36" spans="1:9" x14ac:dyDescent="0.25">
      <c r="A36" s="123">
        <v>11</v>
      </c>
      <c r="B36" s="124" t="s">
        <v>221</v>
      </c>
      <c r="C36" s="127" t="s">
        <v>229</v>
      </c>
      <c r="D36" s="128"/>
      <c r="E36" s="189">
        <f t="shared" si="2"/>
        <v>0</v>
      </c>
      <c r="F36" s="189">
        <f>'502'!M53</f>
        <v>0</v>
      </c>
      <c r="G36" s="189">
        <f>'502'!N53</f>
        <v>0</v>
      </c>
      <c r="H36" s="189">
        <f>'502'!O53</f>
        <v>0</v>
      </c>
      <c r="I36" s="189">
        <f>'502'!L53</f>
        <v>0</v>
      </c>
    </row>
    <row r="37" spans="1:9" x14ac:dyDescent="0.25">
      <c r="A37" s="123">
        <v>12</v>
      </c>
      <c r="B37" s="124" t="s">
        <v>230</v>
      </c>
      <c r="C37" s="127" t="s">
        <v>231</v>
      </c>
      <c r="D37" s="128"/>
      <c r="E37" s="189">
        <f t="shared" si="2"/>
        <v>0</v>
      </c>
      <c r="F37" s="189">
        <f>'510'!M49</f>
        <v>0</v>
      </c>
      <c r="G37" s="189">
        <f>'510'!N49</f>
        <v>0</v>
      </c>
      <c r="H37" s="189">
        <f>'510'!O49</f>
        <v>0</v>
      </c>
      <c r="I37" s="189">
        <f>'510'!L49</f>
        <v>0</v>
      </c>
    </row>
    <row r="38" spans="1:9" x14ac:dyDescent="0.25">
      <c r="A38" s="123">
        <v>13</v>
      </c>
      <c r="B38" s="124" t="s">
        <v>232</v>
      </c>
      <c r="C38" s="127" t="s">
        <v>299</v>
      </c>
      <c r="D38" s="128"/>
      <c r="E38" s="189">
        <f t="shared" si="2"/>
        <v>0</v>
      </c>
      <c r="F38" s="189">
        <f>'LU apgāds'!M100</f>
        <v>0</v>
      </c>
      <c r="G38" s="189">
        <f>'LU apgāds'!N100</f>
        <v>0</v>
      </c>
      <c r="H38" s="189">
        <f>'LU apgāds'!L100</f>
        <v>0</v>
      </c>
      <c r="I38" s="189">
        <f>'LU apgāds'!L100</f>
        <v>0</v>
      </c>
    </row>
    <row r="39" spans="1:9" x14ac:dyDescent="0.25">
      <c r="A39" s="123">
        <v>14</v>
      </c>
      <c r="B39" s="124" t="s">
        <v>300</v>
      </c>
      <c r="C39" s="127" t="s">
        <v>353</v>
      </c>
      <c r="D39" s="128"/>
      <c r="E39" s="189">
        <f t="shared" si="2"/>
        <v>0</v>
      </c>
      <c r="F39" s="189">
        <f>WC!M33</f>
        <v>0</v>
      </c>
      <c r="G39" s="189">
        <f>WC!N33</f>
        <v>0</v>
      </c>
      <c r="H39" s="189">
        <f>WC!O33</f>
        <v>0</v>
      </c>
      <c r="I39" s="189">
        <f>WC!L29</f>
        <v>0</v>
      </c>
    </row>
    <row r="40" spans="1:9" x14ac:dyDescent="0.25">
      <c r="A40" s="123">
        <v>15</v>
      </c>
      <c r="B40" s="124" t="s">
        <v>301</v>
      </c>
      <c r="C40" s="127" t="s">
        <v>354</v>
      </c>
      <c r="D40" s="128"/>
      <c r="E40" s="189">
        <f t="shared" si="2"/>
        <v>0</v>
      </c>
      <c r="F40" s="189">
        <f>koridors!M43</f>
        <v>0</v>
      </c>
      <c r="G40" s="189">
        <f>koridors!N43</f>
        <v>0</v>
      </c>
      <c r="H40" s="189">
        <f>koridors!O43</f>
        <v>0</v>
      </c>
      <c r="I40" s="189">
        <f>koridors!L39</f>
        <v>0</v>
      </c>
    </row>
    <row r="41" spans="1:9" x14ac:dyDescent="0.25">
      <c r="A41" s="123">
        <v>16</v>
      </c>
      <c r="B41" s="124" t="s">
        <v>302</v>
      </c>
      <c r="C41" s="127" t="s">
        <v>355</v>
      </c>
      <c r="D41" s="128"/>
      <c r="E41" s="189">
        <f t="shared" si="2"/>
        <v>0</v>
      </c>
      <c r="F41" s="189">
        <f>'307'!M70</f>
        <v>0</v>
      </c>
      <c r="G41" s="189">
        <f>'307'!N70</f>
        <v>0</v>
      </c>
      <c r="H41" s="189">
        <f>'307'!O70</f>
        <v>0</v>
      </c>
      <c r="I41" s="189">
        <f>'307'!L66</f>
        <v>0</v>
      </c>
    </row>
    <row r="42" spans="1:9" x14ac:dyDescent="0.25">
      <c r="A42" s="123">
        <v>17</v>
      </c>
      <c r="B42" s="124" t="s">
        <v>303</v>
      </c>
      <c r="C42" s="127" t="s">
        <v>358</v>
      </c>
      <c r="D42" s="128"/>
      <c r="E42" s="189">
        <f t="shared" si="2"/>
        <v>0</v>
      </c>
      <c r="F42" s="189">
        <f>'319'!M73</f>
        <v>0</v>
      </c>
      <c r="G42" s="189">
        <f>'319'!N73</f>
        <v>0</v>
      </c>
      <c r="H42" s="189">
        <f>'319'!O73</f>
        <v>0</v>
      </c>
      <c r="I42" s="189">
        <f>'319'!L69</f>
        <v>0</v>
      </c>
    </row>
    <row r="43" spans="1:9" x14ac:dyDescent="0.25">
      <c r="A43" s="123">
        <v>18</v>
      </c>
      <c r="B43" s="124" t="s">
        <v>304</v>
      </c>
      <c r="C43" s="127" t="s">
        <v>359</v>
      </c>
      <c r="D43" s="128"/>
      <c r="E43" s="189">
        <f t="shared" si="2"/>
        <v>0</v>
      </c>
      <c r="F43" s="189">
        <f>'336'!M45</f>
        <v>0</v>
      </c>
      <c r="G43" s="189">
        <f>'336'!N45</f>
        <v>0</v>
      </c>
      <c r="H43" s="189">
        <f>'336'!O45</f>
        <v>0</v>
      </c>
      <c r="I43" s="189">
        <f>'336'!L41</f>
        <v>0</v>
      </c>
    </row>
    <row r="44" spans="1:9" x14ac:dyDescent="0.25">
      <c r="A44" s="123">
        <v>19</v>
      </c>
      <c r="B44" s="124" t="s">
        <v>305</v>
      </c>
      <c r="C44" s="127" t="s">
        <v>360</v>
      </c>
      <c r="D44" s="128"/>
      <c r="E44" s="189">
        <f t="shared" si="2"/>
        <v>0</v>
      </c>
      <c r="F44" s="189">
        <f>'415'!M31</f>
        <v>0</v>
      </c>
      <c r="G44" s="189">
        <f>'415'!N31</f>
        <v>0</v>
      </c>
      <c r="H44" s="189">
        <f>'415'!O31</f>
        <v>0</v>
      </c>
      <c r="I44" s="189">
        <f>'415'!L27</f>
        <v>0</v>
      </c>
    </row>
    <row r="45" spans="1:9" x14ac:dyDescent="0.25">
      <c r="A45" s="123">
        <v>20</v>
      </c>
      <c r="B45" s="124" t="s">
        <v>306</v>
      </c>
      <c r="C45" s="127" t="s">
        <v>361</v>
      </c>
      <c r="D45" s="128"/>
      <c r="E45" s="189">
        <f t="shared" si="2"/>
        <v>0</v>
      </c>
      <c r="F45" s="189">
        <f>'427V4'!M74</f>
        <v>0</v>
      </c>
      <c r="G45" s="189">
        <f>'427V4'!N74</f>
        <v>0</v>
      </c>
      <c r="H45" s="189">
        <f>'427V4'!O74</f>
        <v>0</v>
      </c>
      <c r="I45" s="189">
        <f>'427V4'!L70</f>
        <v>0</v>
      </c>
    </row>
    <row r="46" spans="1:9" x14ac:dyDescent="0.25">
      <c r="A46" s="123">
        <v>21</v>
      </c>
      <c r="B46" s="124" t="s">
        <v>490</v>
      </c>
      <c r="C46" s="127" t="s">
        <v>432</v>
      </c>
      <c r="D46" s="128"/>
      <c r="E46" s="189">
        <f t="shared" si="2"/>
        <v>0</v>
      </c>
      <c r="F46" s="189">
        <f>'426V4'!M67</f>
        <v>0</v>
      </c>
      <c r="G46" s="189">
        <f>'426V4'!N67</f>
        <v>0</v>
      </c>
      <c r="H46" s="189">
        <f>'426V4'!O67</f>
        <v>0</v>
      </c>
      <c r="I46" s="189">
        <f>'426V4'!L63</f>
        <v>0</v>
      </c>
    </row>
    <row r="47" spans="1:9" x14ac:dyDescent="0.25">
      <c r="A47" s="123">
        <v>21</v>
      </c>
      <c r="B47" s="124" t="s">
        <v>505</v>
      </c>
      <c r="C47" s="127" t="s">
        <v>506</v>
      </c>
      <c r="D47" s="128"/>
      <c r="E47" s="189">
        <f t="shared" ref="E47" si="3">F47+G47+H47</f>
        <v>0</v>
      </c>
      <c r="F47" s="189">
        <f>'426V4'!M68</f>
        <v>0</v>
      </c>
      <c r="G47" s="189">
        <f>'426V4'!N68</f>
        <v>0</v>
      </c>
      <c r="H47" s="189">
        <f>'426V4'!O68</f>
        <v>0</v>
      </c>
      <c r="I47" s="189">
        <f>'426V4'!L64</f>
        <v>0</v>
      </c>
    </row>
    <row r="48" spans="1:9" ht="15.75" thickBot="1" x14ac:dyDescent="0.3">
      <c r="A48" s="123"/>
      <c r="B48" s="129"/>
      <c r="C48" s="127"/>
      <c r="D48" s="127"/>
      <c r="E48" s="126"/>
      <c r="F48" s="126"/>
      <c r="G48" s="126"/>
      <c r="H48" s="126"/>
      <c r="I48" s="126"/>
    </row>
    <row r="49" spans="1:9" ht="15.75" thickTop="1" x14ac:dyDescent="0.25">
      <c r="A49" s="130"/>
      <c r="B49" s="130"/>
      <c r="C49" s="131"/>
      <c r="D49" s="131"/>
      <c r="E49" s="132"/>
      <c r="F49" s="132"/>
      <c r="G49" s="132"/>
      <c r="H49" s="132"/>
      <c r="I49" s="132"/>
    </row>
    <row r="50" spans="1:9" x14ac:dyDescent="0.25">
      <c r="A50" s="351" t="s">
        <v>52</v>
      </c>
      <c r="B50" s="352"/>
      <c r="C50" s="353"/>
      <c r="D50" s="133"/>
      <c r="E50" s="188">
        <f>F50+G50+H50</f>
        <v>0</v>
      </c>
      <c r="F50" s="188">
        <f>SUM(F25:F49)</f>
        <v>0</v>
      </c>
      <c r="G50" s="188">
        <f>SUM(G25:G49)</f>
        <v>0</v>
      </c>
      <c r="H50" s="188">
        <f>SUM(H25:H49)</f>
        <v>0</v>
      </c>
      <c r="I50" s="188">
        <f>SUM(I25:I49)</f>
        <v>0</v>
      </c>
    </row>
    <row r="51" spans="1:9" x14ac:dyDescent="0.25">
      <c r="A51" s="361" t="s">
        <v>53</v>
      </c>
      <c r="B51" s="362"/>
      <c r="C51" s="363"/>
      <c r="D51" s="262">
        <v>0.12</v>
      </c>
      <c r="E51" s="189">
        <f>ROUND(E50*D51,2)</f>
        <v>0</v>
      </c>
      <c r="F51" s="190"/>
      <c r="G51" s="190"/>
      <c r="H51" s="190"/>
      <c r="I51" s="190"/>
    </row>
    <row r="52" spans="1:9" x14ac:dyDescent="0.25">
      <c r="A52" s="364" t="s">
        <v>54</v>
      </c>
      <c r="B52" s="365"/>
      <c r="C52" s="366"/>
      <c r="D52" s="263">
        <v>7.0000000000000007E-2</v>
      </c>
      <c r="E52" s="191">
        <f>ROUND(E51*D52,2)</f>
        <v>0</v>
      </c>
      <c r="F52" s="190"/>
      <c r="G52" s="190"/>
      <c r="H52" s="190"/>
      <c r="I52" s="190"/>
    </row>
    <row r="53" spans="1:9" x14ac:dyDescent="0.25">
      <c r="A53" s="361" t="s">
        <v>55</v>
      </c>
      <c r="B53" s="362"/>
      <c r="C53" s="363"/>
      <c r="D53" s="262">
        <v>0.06</v>
      </c>
      <c r="E53" s="189">
        <f>ROUND(E50*D53,2)</f>
        <v>0</v>
      </c>
      <c r="F53" s="190"/>
      <c r="G53" s="190"/>
      <c r="H53" s="190"/>
      <c r="I53" s="190"/>
    </row>
    <row r="54" spans="1:9" x14ac:dyDescent="0.25">
      <c r="A54" s="361" t="s">
        <v>375</v>
      </c>
      <c r="B54" s="362"/>
      <c r="C54" s="363"/>
      <c r="D54" s="134">
        <v>0.2409</v>
      </c>
      <c r="E54" s="189">
        <f>ROUND(F50*D54,2)</f>
        <v>0</v>
      </c>
      <c r="F54" s="190"/>
      <c r="G54" s="190"/>
      <c r="H54" s="190"/>
      <c r="I54" s="190"/>
    </row>
    <row r="55" spans="1:9" x14ac:dyDescent="0.25">
      <c r="A55" s="351" t="s">
        <v>139</v>
      </c>
      <c r="B55" s="352"/>
      <c r="C55" s="353"/>
      <c r="D55" s="133"/>
      <c r="E55" s="188">
        <f>E50+E51+E53+E54</f>
        <v>0</v>
      </c>
      <c r="F55" s="190"/>
      <c r="G55" s="190"/>
      <c r="H55" s="190"/>
      <c r="I55" s="190"/>
    </row>
    <row r="56" spans="1:9" x14ac:dyDescent="0.25">
      <c r="A56" s="114" t="s">
        <v>59</v>
      </c>
      <c r="B56" s="114"/>
      <c r="C56" s="114"/>
      <c r="D56" s="114"/>
      <c r="E56" s="114"/>
      <c r="F56" s="114"/>
      <c r="G56" s="114"/>
      <c r="H56" s="114"/>
      <c r="I56" s="114"/>
    </row>
    <row r="57" spans="1:9" ht="30" customHeight="1" x14ac:dyDescent="0.25">
      <c r="A57" s="348" t="s">
        <v>140</v>
      </c>
      <c r="B57" s="348"/>
      <c r="C57" s="348"/>
      <c r="D57" s="348"/>
      <c r="E57" s="348"/>
      <c r="F57" s="348"/>
      <c r="G57" s="348"/>
      <c r="H57" s="348"/>
      <c r="I57" s="348"/>
    </row>
    <row r="58" spans="1:9" x14ac:dyDescent="0.25">
      <c r="A58" s="114"/>
      <c r="B58" s="114"/>
      <c r="C58" s="114"/>
      <c r="D58" s="114"/>
      <c r="E58" s="114"/>
      <c r="F58" s="114"/>
      <c r="G58" s="114"/>
      <c r="H58" s="114"/>
      <c r="I58" s="114"/>
    </row>
    <row r="59" spans="1:9" x14ac:dyDescent="0.25">
      <c r="A59" s="114"/>
      <c r="B59" s="114"/>
      <c r="C59" s="114"/>
      <c r="D59" s="114"/>
      <c r="E59" s="114"/>
      <c r="F59" s="114"/>
      <c r="G59" s="114"/>
      <c r="H59" s="114"/>
      <c r="I59" s="114"/>
    </row>
    <row r="60" spans="1:9" x14ac:dyDescent="0.25">
      <c r="A60" s="114" t="s">
        <v>115</v>
      </c>
      <c r="B60" s="349"/>
      <c r="C60" s="349"/>
      <c r="D60" s="114"/>
      <c r="E60" s="114" t="s">
        <v>117</v>
      </c>
      <c r="F60" s="349"/>
      <c r="G60" s="349"/>
      <c r="H60" s="349"/>
      <c r="I60" s="349"/>
    </row>
    <row r="61" spans="1:9" x14ac:dyDescent="0.25">
      <c r="A61" s="114"/>
      <c r="B61" s="350" t="s">
        <v>62</v>
      </c>
      <c r="C61" s="350"/>
      <c r="D61" s="114"/>
      <c r="E61" s="114"/>
      <c r="F61" s="350" t="s">
        <v>62</v>
      </c>
      <c r="G61" s="350"/>
      <c r="H61" s="350"/>
      <c r="I61" s="350"/>
    </row>
    <row r="62" spans="1:9" x14ac:dyDescent="0.25">
      <c r="A62" s="114" t="s">
        <v>116</v>
      </c>
      <c r="B62" s="135"/>
      <c r="D62" s="114"/>
      <c r="E62" s="114" t="s">
        <v>116</v>
      </c>
      <c r="F62" s="135"/>
      <c r="H62" s="114"/>
      <c r="I62" s="136"/>
    </row>
    <row r="63" spans="1:9" x14ac:dyDescent="0.25">
      <c r="A63" s="114"/>
      <c r="B63" s="114"/>
      <c r="C63" s="114"/>
      <c r="D63" s="114"/>
      <c r="E63" s="114"/>
      <c r="F63" s="114"/>
      <c r="G63" s="114"/>
      <c r="H63" s="114"/>
      <c r="I63" s="114"/>
    </row>
    <row r="64" spans="1:9" x14ac:dyDescent="0.25">
      <c r="A64" s="114"/>
      <c r="B64" s="114"/>
      <c r="C64" s="114"/>
      <c r="D64" s="114"/>
      <c r="E64" s="114"/>
      <c r="F64" s="114"/>
      <c r="G64" s="114"/>
      <c r="H64" s="114"/>
      <c r="I64" s="114"/>
    </row>
    <row r="65" spans="1:9" x14ac:dyDescent="0.25">
      <c r="A65" s="114"/>
      <c r="B65" s="114"/>
      <c r="C65" s="114"/>
      <c r="D65" s="114"/>
      <c r="E65" s="114"/>
      <c r="F65" s="114"/>
      <c r="G65" s="114"/>
      <c r="H65" s="114"/>
      <c r="I65" s="114"/>
    </row>
    <row r="66" spans="1:9" x14ac:dyDescent="0.25">
      <c r="A66" s="114"/>
      <c r="B66" s="114"/>
      <c r="C66" s="114"/>
      <c r="D66" s="114"/>
      <c r="E66" s="114"/>
      <c r="F66" s="114"/>
      <c r="G66" s="114"/>
      <c r="H66" s="114"/>
      <c r="I66" s="114"/>
    </row>
    <row r="67" spans="1:9" x14ac:dyDescent="0.25">
      <c r="A67" s="114"/>
      <c r="B67" s="114"/>
      <c r="C67" s="114"/>
      <c r="D67" s="114"/>
      <c r="E67" s="114"/>
      <c r="F67" s="114"/>
      <c r="G67" s="114"/>
      <c r="H67" s="114"/>
      <c r="I67" s="114"/>
    </row>
    <row r="68" spans="1:9" x14ac:dyDescent="0.25">
      <c r="A68" s="114"/>
      <c r="B68" s="114"/>
      <c r="C68" s="114"/>
      <c r="D68" s="114"/>
      <c r="E68" s="114"/>
      <c r="F68" s="114"/>
      <c r="G68" s="114"/>
      <c r="H68" s="114"/>
      <c r="I68" s="114"/>
    </row>
    <row r="69" spans="1:9" x14ac:dyDescent="0.25">
      <c r="A69" s="114"/>
      <c r="B69" s="114"/>
      <c r="C69" s="114"/>
      <c r="D69" s="114"/>
      <c r="E69" s="114"/>
      <c r="F69" s="114"/>
      <c r="G69" s="114"/>
      <c r="H69" s="114"/>
      <c r="I69" s="114"/>
    </row>
    <row r="70" spans="1:9" x14ac:dyDescent="0.25">
      <c r="A70" s="114"/>
      <c r="B70" s="114"/>
      <c r="C70" s="114"/>
      <c r="D70" s="114"/>
      <c r="E70" s="114"/>
      <c r="F70" s="114"/>
      <c r="G70" s="114"/>
      <c r="H70" s="114"/>
      <c r="I70" s="114"/>
    </row>
    <row r="71" spans="1:9" x14ac:dyDescent="0.25">
      <c r="A71" s="114"/>
      <c r="B71" s="114"/>
      <c r="C71" s="114"/>
      <c r="D71" s="114"/>
      <c r="E71" s="114"/>
      <c r="F71" s="114"/>
      <c r="G71" s="114"/>
      <c r="H71" s="114"/>
      <c r="I71" s="114"/>
    </row>
    <row r="72" spans="1:9" x14ac:dyDescent="0.25">
      <c r="A72" s="114"/>
      <c r="B72" s="114"/>
      <c r="C72" s="114"/>
      <c r="D72" s="114"/>
      <c r="E72" s="114"/>
      <c r="F72" s="114"/>
      <c r="G72" s="114"/>
      <c r="H72" s="114"/>
      <c r="I72" s="114"/>
    </row>
    <row r="73" spans="1:9" x14ac:dyDescent="0.25">
      <c r="A73" s="114"/>
      <c r="B73" s="114"/>
      <c r="C73" s="114"/>
      <c r="D73" s="114"/>
      <c r="E73" s="114"/>
      <c r="F73" s="114"/>
      <c r="G73" s="114"/>
      <c r="H73" s="114"/>
      <c r="I73" s="114"/>
    </row>
    <row r="74" spans="1:9" x14ac:dyDescent="0.25">
      <c r="A74" s="114"/>
      <c r="B74" s="114"/>
      <c r="C74" s="114"/>
      <c r="D74" s="114"/>
      <c r="E74" s="114"/>
      <c r="F74" s="114"/>
      <c r="G74" s="114"/>
      <c r="H74" s="114"/>
      <c r="I74" s="114"/>
    </row>
    <row r="75" spans="1:9" x14ac:dyDescent="0.25">
      <c r="A75" s="114"/>
      <c r="B75" s="114"/>
      <c r="C75" s="114"/>
      <c r="D75" s="114"/>
      <c r="E75" s="114"/>
      <c r="F75" s="114"/>
      <c r="G75" s="114"/>
      <c r="H75" s="114"/>
      <c r="I75" s="114"/>
    </row>
    <row r="76" spans="1:9" x14ac:dyDescent="0.25">
      <c r="A76" s="114"/>
      <c r="B76" s="114"/>
      <c r="C76" s="114"/>
      <c r="D76" s="114"/>
      <c r="E76" s="114"/>
      <c r="F76" s="114"/>
      <c r="G76" s="114"/>
      <c r="H76" s="114"/>
      <c r="I76" s="114"/>
    </row>
    <row r="77" spans="1:9" x14ac:dyDescent="0.25">
      <c r="A77" s="114"/>
      <c r="B77" s="114"/>
      <c r="C77" s="114"/>
      <c r="D77" s="114"/>
      <c r="E77" s="114"/>
      <c r="F77" s="114"/>
      <c r="G77" s="114"/>
      <c r="H77" s="114"/>
      <c r="I77" s="114"/>
    </row>
    <row r="78" spans="1:9" x14ac:dyDescent="0.25">
      <c r="A78" s="114"/>
      <c r="B78" s="114"/>
      <c r="C78" s="114"/>
      <c r="D78" s="114"/>
      <c r="E78" s="114"/>
      <c r="F78" s="114"/>
      <c r="G78" s="114"/>
      <c r="H78" s="114"/>
      <c r="I78" s="114"/>
    </row>
    <row r="79" spans="1:9" x14ac:dyDescent="0.25">
      <c r="A79" s="114"/>
      <c r="B79" s="114"/>
      <c r="C79" s="114"/>
      <c r="D79" s="114"/>
      <c r="E79" s="114"/>
      <c r="F79" s="114"/>
      <c r="G79" s="114"/>
      <c r="H79" s="114"/>
      <c r="I79" s="114"/>
    </row>
    <row r="80" spans="1:9" x14ac:dyDescent="0.25">
      <c r="A80" s="114"/>
      <c r="B80" s="114"/>
      <c r="C80" s="114"/>
      <c r="D80" s="114"/>
      <c r="E80" s="114"/>
      <c r="F80" s="114"/>
      <c r="G80" s="114"/>
      <c r="H80" s="114"/>
      <c r="I80" s="114"/>
    </row>
    <row r="81" spans="1:9" x14ac:dyDescent="0.25">
      <c r="A81" s="114"/>
      <c r="B81" s="114"/>
      <c r="C81" s="114"/>
      <c r="D81" s="114"/>
      <c r="E81" s="114"/>
      <c r="F81" s="114"/>
      <c r="G81" s="114"/>
      <c r="H81" s="114"/>
      <c r="I81" s="114"/>
    </row>
    <row r="82" spans="1:9" x14ac:dyDescent="0.25">
      <c r="A82" s="114"/>
      <c r="B82" s="114"/>
      <c r="C82" s="114"/>
      <c r="D82" s="114"/>
      <c r="E82" s="114"/>
      <c r="F82" s="114"/>
      <c r="G82" s="114"/>
      <c r="H82" s="114"/>
      <c r="I82" s="114"/>
    </row>
    <row r="83" spans="1:9" x14ac:dyDescent="0.25">
      <c r="A83" s="114"/>
      <c r="B83" s="114"/>
      <c r="C83" s="114"/>
      <c r="D83" s="114"/>
      <c r="E83" s="114"/>
      <c r="F83" s="114"/>
      <c r="G83" s="114"/>
      <c r="H83" s="114"/>
      <c r="I83" s="114"/>
    </row>
    <row r="84" spans="1:9" x14ac:dyDescent="0.25">
      <c r="A84" s="114"/>
      <c r="B84" s="114"/>
      <c r="C84" s="114"/>
      <c r="D84" s="114"/>
      <c r="E84" s="114"/>
      <c r="F84" s="114"/>
      <c r="G84" s="114"/>
      <c r="H84" s="114"/>
      <c r="I84" s="114"/>
    </row>
    <row r="85" spans="1:9" x14ac:dyDescent="0.25">
      <c r="A85" s="114"/>
      <c r="B85" s="114"/>
      <c r="C85" s="114"/>
      <c r="D85" s="114"/>
      <c r="E85" s="114"/>
      <c r="F85" s="114"/>
      <c r="G85" s="114"/>
      <c r="H85" s="114"/>
      <c r="I85" s="114"/>
    </row>
    <row r="86" spans="1:9" x14ac:dyDescent="0.25">
      <c r="A86" s="114"/>
      <c r="B86" s="114"/>
      <c r="C86" s="114"/>
      <c r="D86" s="114"/>
      <c r="E86" s="114"/>
      <c r="F86" s="114"/>
      <c r="G86" s="114"/>
      <c r="H86" s="114"/>
      <c r="I86" s="114"/>
    </row>
    <row r="87" spans="1:9" x14ac:dyDescent="0.25">
      <c r="A87" s="114"/>
      <c r="B87" s="114"/>
      <c r="C87" s="114"/>
      <c r="D87" s="114"/>
      <c r="E87" s="114"/>
      <c r="F87" s="114"/>
      <c r="G87" s="114"/>
      <c r="H87" s="114"/>
      <c r="I87" s="114"/>
    </row>
    <row r="88" spans="1:9" x14ac:dyDescent="0.25">
      <c r="A88" s="114"/>
      <c r="B88" s="114"/>
      <c r="C88" s="114"/>
      <c r="D88" s="114"/>
      <c r="E88" s="114"/>
      <c r="F88" s="114"/>
      <c r="G88" s="114"/>
      <c r="H88" s="114"/>
      <c r="I88" s="114"/>
    </row>
    <row r="89" spans="1:9" x14ac:dyDescent="0.25">
      <c r="A89" s="114"/>
      <c r="B89" s="114"/>
      <c r="C89" s="114"/>
      <c r="D89" s="114"/>
      <c r="E89" s="114"/>
      <c r="F89" s="114"/>
      <c r="G89" s="114"/>
      <c r="H89" s="114"/>
      <c r="I89" s="114"/>
    </row>
    <row r="90" spans="1:9" x14ac:dyDescent="0.25">
      <c r="A90" s="114"/>
      <c r="B90" s="114"/>
      <c r="C90" s="114"/>
      <c r="D90" s="114"/>
      <c r="E90" s="114"/>
      <c r="F90" s="114"/>
      <c r="G90" s="114"/>
      <c r="H90" s="114"/>
      <c r="I90" s="114"/>
    </row>
    <row r="91" spans="1:9" x14ac:dyDescent="0.25">
      <c r="A91" s="114"/>
      <c r="B91" s="114"/>
      <c r="C91" s="114"/>
      <c r="D91" s="114"/>
      <c r="E91" s="114"/>
      <c r="F91" s="114"/>
      <c r="G91" s="114"/>
      <c r="H91" s="114"/>
      <c r="I91" s="114"/>
    </row>
    <row r="92" spans="1:9" x14ac:dyDescent="0.25">
      <c r="A92" s="114"/>
      <c r="B92" s="114"/>
      <c r="C92" s="114"/>
      <c r="D92" s="114"/>
      <c r="E92" s="114"/>
      <c r="F92" s="114"/>
      <c r="G92" s="114"/>
      <c r="H92" s="114"/>
      <c r="I92" s="114"/>
    </row>
    <row r="93" spans="1:9" x14ac:dyDescent="0.25">
      <c r="A93" s="114"/>
      <c r="B93" s="114"/>
      <c r="C93" s="114"/>
      <c r="D93" s="114"/>
      <c r="E93" s="114"/>
      <c r="F93" s="114"/>
      <c r="G93" s="114"/>
      <c r="H93" s="114"/>
      <c r="I93" s="114"/>
    </row>
    <row r="94" spans="1:9" x14ac:dyDescent="0.25">
      <c r="A94" s="114"/>
      <c r="B94" s="114"/>
      <c r="C94" s="114"/>
      <c r="D94" s="114"/>
      <c r="E94" s="114"/>
      <c r="F94" s="114"/>
      <c r="G94" s="114"/>
      <c r="H94" s="114"/>
      <c r="I94" s="114"/>
    </row>
    <row r="95" spans="1:9" x14ac:dyDescent="0.25">
      <c r="A95" s="114"/>
      <c r="B95" s="114"/>
      <c r="C95" s="114"/>
      <c r="D95" s="114"/>
      <c r="E95" s="114"/>
      <c r="F95" s="114"/>
      <c r="G95" s="114"/>
      <c r="H95" s="114"/>
      <c r="I95" s="114"/>
    </row>
    <row r="96" spans="1:9" x14ac:dyDescent="0.25">
      <c r="A96" s="114"/>
      <c r="B96" s="114"/>
      <c r="C96" s="114"/>
      <c r="D96" s="114"/>
      <c r="E96" s="114"/>
      <c r="F96" s="114"/>
      <c r="G96" s="114"/>
      <c r="H96" s="114"/>
      <c r="I96" s="114"/>
    </row>
    <row r="97" spans="1:9" x14ac:dyDescent="0.25">
      <c r="A97" s="114"/>
      <c r="B97" s="114"/>
      <c r="C97" s="114"/>
      <c r="D97" s="114"/>
      <c r="E97" s="114"/>
      <c r="F97" s="114"/>
      <c r="G97" s="114"/>
      <c r="H97" s="114"/>
      <c r="I97" s="114"/>
    </row>
    <row r="98" spans="1:9" x14ac:dyDescent="0.25">
      <c r="A98" s="114"/>
      <c r="B98" s="114"/>
      <c r="C98" s="114"/>
      <c r="D98" s="114"/>
      <c r="E98" s="114"/>
      <c r="F98" s="114"/>
      <c r="G98" s="114"/>
      <c r="H98" s="114"/>
      <c r="I98" s="114"/>
    </row>
    <row r="99" spans="1:9" x14ac:dyDescent="0.25">
      <c r="A99" s="114"/>
      <c r="B99" s="114"/>
      <c r="C99" s="114"/>
      <c r="D99" s="114"/>
      <c r="E99" s="114"/>
      <c r="F99" s="114"/>
      <c r="G99" s="114"/>
      <c r="H99" s="114"/>
      <c r="I99" s="114"/>
    </row>
    <row r="100" spans="1:9" x14ac:dyDescent="0.25">
      <c r="A100" s="114"/>
      <c r="B100" s="114"/>
      <c r="C100" s="114"/>
      <c r="D100" s="114"/>
      <c r="E100" s="114"/>
      <c r="F100" s="114"/>
      <c r="G100" s="114"/>
      <c r="H100" s="114"/>
      <c r="I100" s="114"/>
    </row>
    <row r="101" spans="1:9" x14ac:dyDescent="0.25">
      <c r="A101" s="114"/>
      <c r="B101" s="114"/>
      <c r="C101" s="114"/>
      <c r="D101" s="114"/>
      <c r="E101" s="114"/>
      <c r="F101" s="114"/>
      <c r="G101" s="114"/>
      <c r="H101" s="114"/>
      <c r="I101" s="114"/>
    </row>
    <row r="102" spans="1:9" x14ac:dyDescent="0.25">
      <c r="A102" s="114"/>
      <c r="B102" s="114"/>
      <c r="C102" s="114"/>
      <c r="D102" s="114"/>
      <c r="E102" s="114"/>
      <c r="F102" s="114"/>
      <c r="G102" s="114"/>
      <c r="H102" s="114"/>
      <c r="I102" s="114"/>
    </row>
    <row r="103" spans="1:9" x14ac:dyDescent="0.25">
      <c r="A103" s="114"/>
      <c r="B103" s="114"/>
      <c r="C103" s="114"/>
      <c r="D103" s="114"/>
      <c r="E103" s="114"/>
      <c r="F103" s="114"/>
      <c r="G103" s="114"/>
      <c r="H103" s="114"/>
      <c r="I103" s="114"/>
    </row>
    <row r="104" spans="1:9" x14ac:dyDescent="0.25">
      <c r="A104" s="114"/>
      <c r="B104" s="114"/>
      <c r="C104" s="114"/>
      <c r="D104" s="114"/>
      <c r="E104" s="114"/>
      <c r="F104" s="114"/>
      <c r="G104" s="114"/>
      <c r="H104" s="114"/>
      <c r="I104" s="114"/>
    </row>
    <row r="105" spans="1:9" x14ac:dyDescent="0.25">
      <c r="A105" s="114"/>
      <c r="B105" s="114"/>
      <c r="C105" s="114"/>
      <c r="D105" s="114"/>
      <c r="E105" s="114"/>
      <c r="F105" s="114"/>
      <c r="G105" s="114"/>
      <c r="H105" s="114"/>
      <c r="I105" s="114"/>
    </row>
    <row r="106" spans="1:9" x14ac:dyDescent="0.25">
      <c r="A106" s="114"/>
      <c r="B106" s="114"/>
      <c r="C106" s="114"/>
      <c r="D106" s="114"/>
      <c r="E106" s="114"/>
      <c r="F106" s="114"/>
      <c r="G106" s="114"/>
      <c r="H106" s="114"/>
      <c r="I106" s="114"/>
    </row>
    <row r="107" spans="1:9" x14ac:dyDescent="0.25">
      <c r="A107" s="114"/>
      <c r="B107" s="114"/>
      <c r="C107" s="114"/>
      <c r="D107" s="114"/>
      <c r="E107" s="114"/>
      <c r="F107" s="114"/>
      <c r="G107" s="114"/>
      <c r="H107" s="114"/>
      <c r="I107" s="114"/>
    </row>
    <row r="108" spans="1:9" x14ac:dyDescent="0.25">
      <c r="A108" s="114"/>
      <c r="B108" s="114"/>
      <c r="C108" s="114"/>
      <c r="D108" s="114"/>
      <c r="E108" s="114"/>
      <c r="F108" s="114"/>
      <c r="G108" s="114"/>
      <c r="H108" s="114"/>
      <c r="I108" s="114"/>
    </row>
    <row r="109" spans="1:9" x14ac:dyDescent="0.25">
      <c r="A109" s="114"/>
      <c r="B109" s="114"/>
      <c r="C109" s="114"/>
      <c r="D109" s="114"/>
      <c r="E109" s="114"/>
      <c r="F109" s="114"/>
      <c r="G109" s="114"/>
      <c r="H109" s="114"/>
      <c r="I109" s="114"/>
    </row>
    <row r="110" spans="1:9" x14ac:dyDescent="0.25">
      <c r="A110" s="114"/>
      <c r="B110" s="114"/>
      <c r="C110" s="114"/>
      <c r="D110" s="114"/>
      <c r="E110" s="114"/>
      <c r="F110" s="114"/>
      <c r="G110" s="114"/>
      <c r="H110" s="114"/>
      <c r="I110" s="114"/>
    </row>
    <row r="111" spans="1:9" x14ac:dyDescent="0.25">
      <c r="A111" s="114"/>
      <c r="B111" s="114"/>
      <c r="C111" s="114"/>
      <c r="D111" s="114"/>
      <c r="E111" s="114"/>
      <c r="F111" s="114"/>
      <c r="G111" s="114"/>
      <c r="H111" s="114"/>
      <c r="I111" s="114"/>
    </row>
    <row r="112" spans="1:9" x14ac:dyDescent="0.25">
      <c r="A112" s="114"/>
      <c r="B112" s="114"/>
      <c r="C112" s="114"/>
      <c r="D112" s="114"/>
      <c r="E112" s="114"/>
      <c r="F112" s="114"/>
      <c r="G112" s="114"/>
      <c r="H112" s="114"/>
      <c r="I112" s="114"/>
    </row>
    <row r="113" spans="1:9" x14ac:dyDescent="0.25">
      <c r="A113" s="114"/>
      <c r="B113" s="114"/>
      <c r="C113" s="114"/>
      <c r="D113" s="114"/>
      <c r="E113" s="114"/>
      <c r="F113" s="114"/>
      <c r="G113" s="114"/>
      <c r="H113" s="114"/>
      <c r="I113" s="114"/>
    </row>
    <row r="114" spans="1:9" x14ac:dyDescent="0.25">
      <c r="A114" s="114"/>
      <c r="B114" s="114"/>
      <c r="C114" s="114"/>
      <c r="D114" s="114"/>
      <c r="E114" s="114"/>
      <c r="F114" s="114"/>
      <c r="G114" s="114"/>
      <c r="H114" s="114"/>
      <c r="I114" s="114"/>
    </row>
    <row r="115" spans="1:9" x14ac:dyDescent="0.25">
      <c r="A115" s="114"/>
      <c r="B115" s="114"/>
      <c r="C115" s="114"/>
      <c r="D115" s="114"/>
      <c r="E115" s="114"/>
      <c r="F115" s="114"/>
      <c r="G115" s="114"/>
      <c r="H115" s="114"/>
      <c r="I115" s="114"/>
    </row>
    <row r="116" spans="1:9" x14ac:dyDescent="0.25">
      <c r="A116" s="114"/>
      <c r="B116" s="114"/>
      <c r="C116" s="114"/>
      <c r="D116" s="114"/>
      <c r="E116" s="114"/>
      <c r="F116" s="114"/>
      <c r="G116" s="114"/>
      <c r="H116" s="114"/>
      <c r="I116" s="114"/>
    </row>
    <row r="117" spans="1:9" x14ac:dyDescent="0.25">
      <c r="A117" s="114"/>
      <c r="B117" s="114"/>
      <c r="C117" s="114"/>
      <c r="D117" s="114"/>
      <c r="E117" s="114"/>
      <c r="F117" s="114"/>
      <c r="G117" s="114"/>
      <c r="H117" s="114"/>
      <c r="I117" s="114"/>
    </row>
    <row r="118" spans="1:9" x14ac:dyDescent="0.25">
      <c r="A118" s="114"/>
      <c r="B118" s="114"/>
      <c r="C118" s="114"/>
      <c r="D118" s="114"/>
      <c r="E118" s="114"/>
      <c r="F118" s="114"/>
      <c r="G118" s="114"/>
      <c r="H118" s="114"/>
      <c r="I118" s="114"/>
    </row>
    <row r="119" spans="1:9" x14ac:dyDescent="0.25">
      <c r="A119" s="114"/>
      <c r="B119" s="114"/>
      <c r="C119" s="114"/>
      <c r="D119" s="114"/>
      <c r="E119" s="114"/>
      <c r="F119" s="114"/>
      <c r="G119" s="114"/>
      <c r="H119" s="114"/>
      <c r="I119" s="114"/>
    </row>
    <row r="120" spans="1:9" x14ac:dyDescent="0.25">
      <c r="A120" s="114"/>
      <c r="B120" s="114"/>
      <c r="C120" s="114"/>
      <c r="D120" s="114"/>
      <c r="E120" s="114"/>
      <c r="F120" s="114"/>
      <c r="G120" s="114"/>
      <c r="H120" s="114"/>
      <c r="I120" s="114"/>
    </row>
    <row r="121" spans="1:9" x14ac:dyDescent="0.25">
      <c r="A121" s="114"/>
      <c r="B121" s="114"/>
      <c r="C121" s="114"/>
      <c r="D121" s="114"/>
      <c r="E121" s="114"/>
      <c r="F121" s="114"/>
      <c r="G121" s="114"/>
      <c r="H121" s="114"/>
      <c r="I121" s="114"/>
    </row>
    <row r="122" spans="1:9" x14ac:dyDescent="0.25">
      <c r="A122" s="114"/>
      <c r="B122" s="114"/>
      <c r="C122" s="114"/>
      <c r="D122" s="114"/>
      <c r="E122" s="114"/>
      <c r="F122" s="114"/>
      <c r="G122" s="114"/>
      <c r="H122" s="114"/>
      <c r="I122" s="114"/>
    </row>
    <row r="123" spans="1:9" x14ac:dyDescent="0.25">
      <c r="A123" s="114"/>
      <c r="B123" s="114"/>
      <c r="C123" s="114"/>
      <c r="D123" s="114"/>
      <c r="E123" s="114"/>
      <c r="F123" s="114"/>
      <c r="G123" s="114"/>
      <c r="H123" s="114"/>
      <c r="I123" s="114"/>
    </row>
    <row r="124" spans="1:9" x14ac:dyDescent="0.25">
      <c r="A124" s="114"/>
      <c r="B124" s="114"/>
      <c r="C124" s="114"/>
      <c r="D124" s="114"/>
      <c r="E124" s="114"/>
      <c r="F124" s="114"/>
      <c r="G124" s="114"/>
      <c r="H124" s="114"/>
      <c r="I124" s="114"/>
    </row>
    <row r="125" spans="1:9" x14ac:dyDescent="0.25">
      <c r="A125" s="114"/>
      <c r="B125" s="114"/>
      <c r="C125" s="114"/>
      <c r="D125" s="114"/>
      <c r="E125" s="114"/>
      <c r="F125" s="114"/>
      <c r="G125" s="114"/>
      <c r="H125" s="114"/>
      <c r="I125" s="114"/>
    </row>
    <row r="126" spans="1:9" x14ac:dyDescent="0.25">
      <c r="A126" s="114"/>
      <c r="B126" s="114"/>
      <c r="C126" s="114"/>
      <c r="D126" s="114"/>
      <c r="E126" s="114"/>
      <c r="F126" s="114"/>
      <c r="G126" s="114"/>
      <c r="H126" s="114"/>
      <c r="I126" s="114"/>
    </row>
    <row r="127" spans="1:9" x14ac:dyDescent="0.25">
      <c r="A127" s="114"/>
      <c r="B127" s="114"/>
      <c r="C127" s="114"/>
      <c r="D127" s="114"/>
      <c r="E127" s="114"/>
      <c r="F127" s="114"/>
      <c r="G127" s="114"/>
      <c r="H127" s="114"/>
      <c r="I127" s="114"/>
    </row>
    <row r="128" spans="1:9" x14ac:dyDescent="0.25">
      <c r="A128" s="114"/>
      <c r="B128" s="114"/>
      <c r="C128" s="114"/>
      <c r="D128" s="114"/>
      <c r="E128" s="114"/>
      <c r="F128" s="114"/>
      <c r="G128" s="114"/>
      <c r="H128" s="114"/>
      <c r="I128" s="114"/>
    </row>
    <row r="129" spans="1:9" x14ac:dyDescent="0.25">
      <c r="A129" s="114"/>
      <c r="B129" s="114"/>
      <c r="C129" s="114"/>
      <c r="D129" s="114"/>
      <c r="E129" s="114"/>
      <c r="F129" s="114"/>
      <c r="G129" s="114"/>
      <c r="H129" s="114"/>
      <c r="I129" s="114"/>
    </row>
    <row r="130" spans="1:9" x14ac:dyDescent="0.25">
      <c r="A130" s="114"/>
      <c r="B130" s="114"/>
      <c r="C130" s="114"/>
      <c r="D130" s="114"/>
      <c r="E130" s="114"/>
      <c r="F130" s="114"/>
      <c r="G130" s="114"/>
      <c r="H130" s="114"/>
      <c r="I130" s="114"/>
    </row>
    <row r="131" spans="1:9" x14ac:dyDescent="0.25">
      <c r="A131" s="114"/>
      <c r="B131" s="114"/>
      <c r="C131" s="114"/>
      <c r="D131" s="114"/>
      <c r="E131" s="114"/>
      <c r="F131" s="114"/>
      <c r="G131" s="114"/>
      <c r="H131" s="114"/>
      <c r="I131" s="114"/>
    </row>
    <row r="132" spans="1:9" x14ac:dyDescent="0.25">
      <c r="A132" s="114"/>
      <c r="B132" s="114"/>
      <c r="C132" s="114"/>
      <c r="D132" s="114"/>
      <c r="E132" s="114"/>
      <c r="F132" s="114"/>
      <c r="G132" s="114"/>
      <c r="H132" s="114"/>
      <c r="I132" s="114"/>
    </row>
    <row r="133" spans="1:9" x14ac:dyDescent="0.25">
      <c r="A133" s="114"/>
      <c r="B133" s="114"/>
      <c r="C133" s="114"/>
      <c r="D133" s="114"/>
      <c r="E133" s="114"/>
      <c r="F133" s="114"/>
      <c r="G133" s="114"/>
      <c r="H133" s="114"/>
      <c r="I133" s="114"/>
    </row>
    <row r="134" spans="1:9" x14ac:dyDescent="0.25">
      <c r="A134" s="114"/>
      <c r="B134" s="114"/>
      <c r="C134" s="114"/>
      <c r="D134" s="114"/>
      <c r="E134" s="114"/>
      <c r="F134" s="114"/>
      <c r="G134" s="114"/>
      <c r="H134" s="114"/>
      <c r="I134" s="114"/>
    </row>
    <row r="135" spans="1:9" x14ac:dyDescent="0.25">
      <c r="A135" s="114"/>
      <c r="B135" s="114"/>
      <c r="C135" s="114"/>
      <c r="D135" s="114"/>
      <c r="E135" s="114"/>
      <c r="F135" s="114"/>
      <c r="G135" s="114"/>
      <c r="H135" s="114"/>
      <c r="I135" s="114"/>
    </row>
    <row r="136" spans="1:9" x14ac:dyDescent="0.25">
      <c r="A136" s="114"/>
      <c r="B136" s="114"/>
      <c r="C136" s="114"/>
      <c r="D136" s="114"/>
      <c r="E136" s="114"/>
      <c r="F136" s="114"/>
      <c r="G136" s="114"/>
      <c r="H136" s="114"/>
      <c r="I136" s="114"/>
    </row>
    <row r="137" spans="1:9" x14ac:dyDescent="0.25">
      <c r="A137" s="114"/>
      <c r="B137" s="114"/>
      <c r="C137" s="114"/>
      <c r="D137" s="114"/>
      <c r="E137" s="114"/>
      <c r="F137" s="114"/>
      <c r="G137" s="114"/>
      <c r="H137" s="114"/>
      <c r="I137" s="114"/>
    </row>
    <row r="138" spans="1:9" x14ac:dyDescent="0.25">
      <c r="A138" s="114"/>
      <c r="B138" s="114"/>
      <c r="C138" s="114"/>
      <c r="D138" s="114"/>
      <c r="E138" s="114"/>
      <c r="F138" s="114"/>
      <c r="G138" s="114"/>
      <c r="H138" s="114"/>
      <c r="I138" s="114"/>
    </row>
    <row r="139" spans="1:9" x14ac:dyDescent="0.25">
      <c r="A139" s="114"/>
      <c r="B139" s="114"/>
      <c r="C139" s="114"/>
      <c r="D139" s="114"/>
      <c r="E139" s="114"/>
      <c r="F139" s="114"/>
      <c r="G139" s="114"/>
      <c r="H139" s="114"/>
      <c r="I139" s="114"/>
    </row>
    <row r="140" spans="1:9" x14ac:dyDescent="0.25">
      <c r="A140" s="114"/>
      <c r="B140" s="114"/>
      <c r="C140" s="114"/>
      <c r="D140" s="114"/>
      <c r="E140" s="114"/>
      <c r="F140" s="114"/>
      <c r="G140" s="114"/>
      <c r="H140" s="114"/>
      <c r="I140" s="114"/>
    </row>
    <row r="141" spans="1:9" x14ac:dyDescent="0.25">
      <c r="A141" s="114"/>
      <c r="B141" s="114"/>
      <c r="C141" s="114"/>
      <c r="D141" s="114"/>
      <c r="E141" s="114"/>
      <c r="F141" s="114"/>
      <c r="G141" s="114"/>
      <c r="H141" s="114"/>
      <c r="I141" s="114"/>
    </row>
    <row r="142" spans="1:9" x14ac:dyDescent="0.25">
      <c r="A142" s="114"/>
      <c r="B142" s="114"/>
      <c r="C142" s="114"/>
      <c r="D142" s="114"/>
      <c r="E142" s="114"/>
      <c r="F142" s="114"/>
      <c r="G142" s="114"/>
      <c r="H142" s="114"/>
      <c r="I142" s="114"/>
    </row>
    <row r="143" spans="1:9" x14ac:dyDescent="0.25">
      <c r="A143" s="114"/>
      <c r="B143" s="114"/>
      <c r="C143" s="114"/>
      <c r="D143" s="114"/>
      <c r="E143" s="114"/>
      <c r="F143" s="114"/>
      <c r="G143" s="114"/>
      <c r="H143" s="114"/>
      <c r="I143" s="114"/>
    </row>
    <row r="144" spans="1:9" x14ac:dyDescent="0.25">
      <c r="A144" s="114"/>
      <c r="B144" s="114"/>
      <c r="C144" s="114"/>
      <c r="D144" s="114"/>
      <c r="E144" s="114"/>
      <c r="F144" s="114"/>
      <c r="G144" s="114"/>
      <c r="H144" s="114"/>
      <c r="I144" s="114"/>
    </row>
    <row r="145" spans="1:9" x14ac:dyDescent="0.25">
      <c r="A145" s="114"/>
      <c r="B145" s="114"/>
      <c r="C145" s="114"/>
      <c r="D145" s="114"/>
      <c r="E145" s="114"/>
      <c r="F145" s="114"/>
      <c r="G145" s="114"/>
      <c r="H145" s="114"/>
      <c r="I145" s="114"/>
    </row>
    <row r="146" spans="1:9" x14ac:dyDescent="0.25">
      <c r="A146" s="114"/>
      <c r="B146" s="114"/>
      <c r="C146" s="114"/>
      <c r="D146" s="114"/>
      <c r="E146" s="114"/>
      <c r="F146" s="114"/>
      <c r="G146" s="114"/>
      <c r="H146" s="114"/>
      <c r="I146" s="114"/>
    </row>
    <row r="147" spans="1:9" x14ac:dyDescent="0.25">
      <c r="A147" s="114"/>
      <c r="B147" s="114"/>
      <c r="C147" s="114"/>
      <c r="D147" s="114"/>
      <c r="E147" s="114"/>
      <c r="F147" s="114"/>
      <c r="G147" s="114"/>
      <c r="H147" s="114"/>
      <c r="I147" s="114"/>
    </row>
    <row r="148" spans="1:9" x14ac:dyDescent="0.25">
      <c r="A148" s="114"/>
      <c r="B148" s="114"/>
      <c r="C148" s="114"/>
      <c r="D148" s="114"/>
      <c r="E148" s="114"/>
      <c r="F148" s="114"/>
      <c r="G148" s="114"/>
      <c r="H148" s="114"/>
      <c r="I148" s="114"/>
    </row>
    <row r="149" spans="1:9" x14ac:dyDescent="0.25">
      <c r="A149" s="114"/>
      <c r="B149" s="114"/>
      <c r="C149" s="114"/>
      <c r="D149" s="114"/>
      <c r="E149" s="114"/>
      <c r="F149" s="114"/>
      <c r="G149" s="114"/>
      <c r="H149" s="114"/>
      <c r="I149" s="114"/>
    </row>
    <row r="150" spans="1:9" x14ac:dyDescent="0.25">
      <c r="A150" s="114"/>
      <c r="B150" s="114"/>
      <c r="C150" s="114"/>
      <c r="D150" s="114"/>
      <c r="E150" s="114"/>
      <c r="F150" s="114"/>
      <c r="G150" s="114"/>
      <c r="H150" s="114"/>
      <c r="I150" s="114"/>
    </row>
    <row r="151" spans="1:9" x14ac:dyDescent="0.25">
      <c r="A151" s="114"/>
      <c r="B151" s="114"/>
      <c r="C151" s="114"/>
      <c r="D151" s="114"/>
      <c r="E151" s="114"/>
      <c r="F151" s="114"/>
      <c r="G151" s="114"/>
      <c r="H151" s="114"/>
      <c r="I151" s="114"/>
    </row>
    <row r="152" spans="1:9" x14ac:dyDescent="0.25">
      <c r="A152" s="114"/>
      <c r="B152" s="114"/>
      <c r="C152" s="114"/>
      <c r="D152" s="114"/>
      <c r="E152" s="114"/>
      <c r="F152" s="114"/>
      <c r="G152" s="114"/>
      <c r="H152" s="114"/>
      <c r="I152" s="114"/>
    </row>
    <row r="153" spans="1:9" x14ac:dyDescent="0.25">
      <c r="A153" s="114"/>
      <c r="B153" s="114"/>
      <c r="C153" s="114"/>
      <c r="D153" s="114"/>
      <c r="E153" s="114"/>
      <c r="F153" s="114"/>
      <c r="G153" s="114"/>
      <c r="H153" s="114"/>
      <c r="I153" s="114"/>
    </row>
    <row r="154" spans="1:9" x14ac:dyDescent="0.25">
      <c r="A154" s="114"/>
      <c r="B154" s="114"/>
      <c r="C154" s="114"/>
      <c r="D154" s="114"/>
      <c r="E154" s="114"/>
      <c r="F154" s="114"/>
      <c r="G154" s="114"/>
      <c r="H154" s="114"/>
      <c r="I154" s="114"/>
    </row>
    <row r="155" spans="1:9" x14ac:dyDescent="0.25">
      <c r="A155" s="114"/>
      <c r="B155" s="114"/>
      <c r="C155" s="114"/>
      <c r="D155" s="114"/>
      <c r="E155" s="114"/>
      <c r="F155" s="114"/>
      <c r="G155" s="114"/>
      <c r="H155" s="114"/>
      <c r="I155" s="114"/>
    </row>
    <row r="156" spans="1:9" x14ac:dyDescent="0.25">
      <c r="A156" s="114"/>
      <c r="B156" s="114"/>
      <c r="C156" s="114"/>
      <c r="D156" s="114"/>
      <c r="E156" s="114"/>
      <c r="F156" s="114"/>
      <c r="G156" s="114"/>
      <c r="H156" s="114"/>
      <c r="I156" s="114"/>
    </row>
    <row r="157" spans="1:9" x14ac:dyDescent="0.25">
      <c r="A157" s="114"/>
      <c r="B157" s="114"/>
      <c r="C157" s="114"/>
      <c r="D157" s="114"/>
      <c r="E157" s="114"/>
      <c r="F157" s="114"/>
      <c r="G157" s="114"/>
      <c r="H157" s="114"/>
      <c r="I157" s="114"/>
    </row>
    <row r="158" spans="1:9" x14ac:dyDescent="0.25">
      <c r="A158" s="114"/>
      <c r="B158" s="114"/>
      <c r="C158" s="114"/>
      <c r="D158" s="114"/>
      <c r="E158" s="114"/>
      <c r="F158" s="114"/>
      <c r="G158" s="114"/>
      <c r="H158" s="114"/>
      <c r="I158" s="114"/>
    </row>
    <row r="159" spans="1:9" x14ac:dyDescent="0.25">
      <c r="A159" s="114"/>
      <c r="B159" s="114"/>
      <c r="C159" s="114"/>
      <c r="D159" s="114"/>
      <c r="E159" s="114"/>
      <c r="F159" s="114"/>
      <c r="G159" s="114"/>
      <c r="H159" s="114"/>
      <c r="I159" s="114"/>
    </row>
    <row r="160" spans="1:9" x14ac:dyDescent="0.25">
      <c r="A160" s="114"/>
      <c r="B160" s="114"/>
      <c r="C160" s="114"/>
      <c r="D160" s="114"/>
      <c r="E160" s="114"/>
      <c r="F160" s="114"/>
      <c r="G160" s="114"/>
      <c r="H160" s="114"/>
      <c r="I160" s="114"/>
    </row>
    <row r="161" spans="1:9" x14ac:dyDescent="0.25">
      <c r="A161" s="114"/>
      <c r="B161" s="114"/>
      <c r="C161" s="114"/>
      <c r="D161" s="114"/>
      <c r="E161" s="114"/>
      <c r="F161" s="114"/>
      <c r="G161" s="114"/>
      <c r="H161" s="114"/>
      <c r="I161" s="114"/>
    </row>
    <row r="162" spans="1:9" x14ac:dyDescent="0.25">
      <c r="A162" s="114"/>
      <c r="B162" s="114"/>
      <c r="C162" s="114"/>
      <c r="D162" s="114"/>
      <c r="E162" s="114"/>
      <c r="F162" s="114"/>
      <c r="G162" s="114"/>
      <c r="H162" s="114"/>
      <c r="I162" s="114"/>
    </row>
    <row r="163" spans="1:9" x14ac:dyDescent="0.25">
      <c r="A163" s="114"/>
      <c r="B163" s="114"/>
      <c r="C163" s="114"/>
      <c r="D163" s="114"/>
      <c r="E163" s="114"/>
      <c r="F163" s="114"/>
      <c r="G163" s="114"/>
      <c r="H163" s="114"/>
      <c r="I163" s="114"/>
    </row>
    <row r="164" spans="1:9" x14ac:dyDescent="0.25">
      <c r="A164" s="114"/>
      <c r="B164" s="114"/>
      <c r="C164" s="114"/>
      <c r="D164" s="114"/>
      <c r="E164" s="114"/>
      <c r="F164" s="114"/>
      <c r="G164" s="114"/>
      <c r="H164" s="114"/>
      <c r="I164" s="114"/>
    </row>
    <row r="165" spans="1:9" x14ac:dyDescent="0.25">
      <c r="A165" s="114"/>
      <c r="B165" s="114"/>
      <c r="C165" s="114"/>
      <c r="D165" s="114"/>
      <c r="E165" s="114"/>
      <c r="F165" s="114"/>
      <c r="G165" s="114"/>
      <c r="H165" s="114"/>
      <c r="I165" s="114"/>
    </row>
    <row r="166" spans="1:9" x14ac:dyDescent="0.25">
      <c r="A166" s="114"/>
      <c r="B166" s="114"/>
      <c r="C166" s="114"/>
      <c r="D166" s="114"/>
      <c r="E166" s="114"/>
      <c r="F166" s="114"/>
      <c r="G166" s="114"/>
      <c r="H166" s="114"/>
      <c r="I166" s="114"/>
    </row>
    <row r="167" spans="1:9" x14ac:dyDescent="0.25">
      <c r="A167" s="114"/>
      <c r="B167" s="114"/>
      <c r="C167" s="114"/>
      <c r="D167" s="114"/>
      <c r="E167" s="114"/>
      <c r="F167" s="114"/>
      <c r="G167" s="114"/>
      <c r="H167" s="114"/>
      <c r="I167" s="114"/>
    </row>
    <row r="168" spans="1:9" x14ac:dyDescent="0.25">
      <c r="A168" s="114"/>
      <c r="B168" s="114"/>
      <c r="C168" s="114"/>
      <c r="D168" s="114"/>
      <c r="E168" s="114"/>
      <c r="F168" s="114"/>
      <c r="G168" s="114"/>
      <c r="H168" s="114"/>
      <c r="I168" s="114"/>
    </row>
    <row r="169" spans="1:9" x14ac:dyDescent="0.25">
      <c r="A169" s="114"/>
      <c r="B169" s="114"/>
      <c r="C169" s="114"/>
      <c r="D169" s="114"/>
      <c r="E169" s="114"/>
      <c r="F169" s="114"/>
      <c r="G169" s="114"/>
      <c r="H169" s="114"/>
      <c r="I169" s="114"/>
    </row>
    <row r="170" spans="1:9" x14ac:dyDescent="0.25">
      <c r="A170" s="114"/>
      <c r="B170" s="114"/>
      <c r="C170" s="114"/>
      <c r="D170" s="114"/>
      <c r="E170" s="114"/>
      <c r="F170" s="114"/>
      <c r="G170" s="114"/>
      <c r="H170" s="114"/>
      <c r="I170" s="114"/>
    </row>
    <row r="171" spans="1:9" x14ac:dyDescent="0.25">
      <c r="A171" s="114"/>
      <c r="B171" s="114"/>
      <c r="C171" s="114"/>
      <c r="D171" s="114"/>
      <c r="E171" s="114"/>
      <c r="F171" s="114"/>
      <c r="G171" s="114"/>
      <c r="H171" s="114"/>
      <c r="I171" s="114"/>
    </row>
    <row r="172" spans="1:9" x14ac:dyDescent="0.25">
      <c r="A172" s="114"/>
      <c r="B172" s="114"/>
      <c r="C172" s="114"/>
      <c r="D172" s="114"/>
      <c r="E172" s="114"/>
      <c r="F172" s="114"/>
      <c r="G172" s="114"/>
      <c r="H172" s="114"/>
      <c r="I172" s="114"/>
    </row>
    <row r="173" spans="1:9" x14ac:dyDescent="0.25">
      <c r="A173" s="114"/>
      <c r="B173" s="114"/>
      <c r="C173" s="114"/>
      <c r="D173" s="114"/>
      <c r="E173" s="114"/>
      <c r="F173" s="114"/>
      <c r="G173" s="114"/>
      <c r="H173" s="114"/>
      <c r="I173" s="114"/>
    </row>
    <row r="174" spans="1:9" x14ac:dyDescent="0.25">
      <c r="A174" s="114"/>
      <c r="B174" s="114"/>
      <c r="C174" s="114"/>
      <c r="D174" s="114"/>
      <c r="E174" s="114"/>
      <c r="F174" s="114"/>
      <c r="G174" s="114"/>
      <c r="H174" s="114"/>
      <c r="I174" s="114"/>
    </row>
    <row r="175" spans="1:9" x14ac:dyDescent="0.25">
      <c r="A175" s="114"/>
      <c r="B175" s="114"/>
      <c r="C175" s="114"/>
      <c r="D175" s="114"/>
      <c r="E175" s="114"/>
      <c r="F175" s="114"/>
      <c r="G175" s="114"/>
      <c r="H175" s="114"/>
      <c r="I175" s="114"/>
    </row>
    <row r="176" spans="1:9" x14ac:dyDescent="0.25">
      <c r="A176" s="114"/>
      <c r="B176" s="114"/>
      <c r="C176" s="114"/>
      <c r="D176" s="114"/>
      <c r="E176" s="114"/>
      <c r="F176" s="114"/>
      <c r="G176" s="114"/>
      <c r="H176" s="114"/>
      <c r="I176" s="114"/>
    </row>
    <row r="177" spans="1:9" x14ac:dyDescent="0.25">
      <c r="A177" s="114"/>
      <c r="B177" s="114"/>
      <c r="C177" s="114"/>
      <c r="D177" s="114"/>
      <c r="E177" s="114"/>
      <c r="F177" s="114"/>
      <c r="G177" s="114"/>
      <c r="H177" s="114"/>
      <c r="I177" s="114"/>
    </row>
    <row r="178" spans="1:9" x14ac:dyDescent="0.25">
      <c r="A178" s="114"/>
      <c r="B178" s="114"/>
      <c r="C178" s="114"/>
      <c r="D178" s="114"/>
      <c r="E178" s="114"/>
      <c r="F178" s="114"/>
      <c r="G178" s="114"/>
      <c r="H178" s="114"/>
      <c r="I178" s="114"/>
    </row>
    <row r="179" spans="1:9" x14ac:dyDescent="0.25">
      <c r="A179" s="114"/>
      <c r="B179" s="114"/>
      <c r="C179" s="114"/>
      <c r="D179" s="114"/>
      <c r="E179" s="114"/>
      <c r="F179" s="114"/>
      <c r="G179" s="114"/>
      <c r="H179" s="114"/>
      <c r="I179" s="114"/>
    </row>
    <row r="180" spans="1:9" x14ac:dyDescent="0.25">
      <c r="A180" s="114"/>
      <c r="B180" s="114"/>
      <c r="C180" s="114"/>
      <c r="D180" s="114"/>
      <c r="E180" s="114"/>
      <c r="F180" s="114"/>
      <c r="G180" s="114"/>
      <c r="H180" s="114"/>
      <c r="I180" s="114"/>
    </row>
    <row r="181" spans="1:9" x14ac:dyDescent="0.25">
      <c r="A181" s="114"/>
      <c r="B181" s="114"/>
      <c r="C181" s="114"/>
      <c r="D181" s="114"/>
      <c r="E181" s="114"/>
      <c r="F181" s="114"/>
      <c r="G181" s="114"/>
      <c r="H181" s="114"/>
      <c r="I181" s="114"/>
    </row>
    <row r="182" spans="1:9" x14ac:dyDescent="0.25">
      <c r="A182" s="114"/>
      <c r="B182" s="114"/>
      <c r="C182" s="114"/>
      <c r="D182" s="114"/>
      <c r="E182" s="114"/>
      <c r="F182" s="114"/>
      <c r="G182" s="114"/>
      <c r="H182" s="114"/>
      <c r="I182" s="114"/>
    </row>
    <row r="183" spans="1:9" x14ac:dyDescent="0.25">
      <c r="A183" s="114"/>
      <c r="B183" s="114"/>
      <c r="C183" s="114"/>
      <c r="D183" s="114"/>
      <c r="E183" s="114"/>
      <c r="F183" s="114"/>
      <c r="G183" s="114"/>
      <c r="H183" s="114"/>
      <c r="I183" s="114"/>
    </row>
    <row r="184" spans="1:9" x14ac:dyDescent="0.25">
      <c r="A184" s="114"/>
      <c r="B184" s="114"/>
      <c r="C184" s="114"/>
      <c r="D184" s="114"/>
      <c r="E184" s="114"/>
      <c r="F184" s="114"/>
      <c r="G184" s="114"/>
      <c r="H184" s="114"/>
      <c r="I184" s="114"/>
    </row>
    <row r="185" spans="1:9" x14ac:dyDescent="0.25">
      <c r="A185" s="114"/>
      <c r="B185" s="114"/>
      <c r="C185" s="114"/>
      <c r="D185" s="114"/>
      <c r="E185" s="114"/>
      <c r="F185" s="114"/>
      <c r="G185" s="114"/>
      <c r="H185" s="114"/>
      <c r="I185" s="114"/>
    </row>
    <row r="186" spans="1:9" x14ac:dyDescent="0.25">
      <c r="A186" s="114"/>
      <c r="B186" s="114"/>
      <c r="C186" s="114"/>
      <c r="D186" s="114"/>
      <c r="E186" s="114"/>
      <c r="F186" s="114"/>
      <c r="G186" s="114"/>
      <c r="H186" s="114"/>
      <c r="I186" s="114"/>
    </row>
    <row r="187" spans="1:9" x14ac:dyDescent="0.25">
      <c r="A187" s="114"/>
      <c r="B187" s="114"/>
      <c r="C187" s="114"/>
      <c r="D187" s="114"/>
      <c r="E187" s="114"/>
      <c r="F187" s="114"/>
      <c r="G187" s="114"/>
      <c r="H187" s="114"/>
      <c r="I187" s="114"/>
    </row>
    <row r="188" spans="1:9" x14ac:dyDescent="0.25">
      <c r="A188" s="114"/>
      <c r="B188" s="114"/>
      <c r="C188" s="114"/>
      <c r="D188" s="114"/>
      <c r="E188" s="114"/>
      <c r="F188" s="114"/>
      <c r="G188" s="114"/>
      <c r="H188" s="114"/>
      <c r="I188" s="114"/>
    </row>
    <row r="189" spans="1:9" x14ac:dyDescent="0.25">
      <c r="A189" s="114"/>
      <c r="B189" s="114"/>
      <c r="C189" s="114"/>
      <c r="D189" s="114"/>
      <c r="E189" s="114"/>
      <c r="F189" s="114"/>
      <c r="G189" s="114"/>
      <c r="H189" s="114"/>
      <c r="I189" s="114"/>
    </row>
    <row r="190" spans="1:9" x14ac:dyDescent="0.25">
      <c r="A190" s="114"/>
      <c r="B190" s="114"/>
      <c r="C190" s="114"/>
      <c r="D190" s="114"/>
      <c r="E190" s="114"/>
      <c r="F190" s="114"/>
      <c r="G190" s="114"/>
      <c r="H190" s="114"/>
      <c r="I190" s="114"/>
    </row>
    <row r="191" spans="1:9" x14ac:dyDescent="0.25">
      <c r="A191" s="114"/>
      <c r="B191" s="114"/>
      <c r="C191" s="114"/>
      <c r="D191" s="114"/>
      <c r="E191" s="114"/>
      <c r="F191" s="114"/>
      <c r="G191" s="114"/>
      <c r="H191" s="114"/>
      <c r="I191" s="114"/>
    </row>
    <row r="192" spans="1:9" x14ac:dyDescent="0.25">
      <c r="A192" s="114"/>
      <c r="B192" s="114"/>
      <c r="C192" s="114"/>
      <c r="D192" s="114"/>
      <c r="E192" s="114"/>
      <c r="F192" s="114"/>
      <c r="G192" s="114"/>
      <c r="H192" s="114"/>
      <c r="I192" s="114"/>
    </row>
    <row r="193" spans="1:9" x14ac:dyDescent="0.25">
      <c r="A193" s="114"/>
      <c r="B193" s="114"/>
      <c r="C193" s="114"/>
      <c r="D193" s="114"/>
      <c r="E193" s="114"/>
      <c r="F193" s="114"/>
      <c r="G193" s="114"/>
      <c r="H193" s="114"/>
      <c r="I193" s="114"/>
    </row>
    <row r="194" spans="1:9" x14ac:dyDescent="0.25">
      <c r="A194" s="114"/>
      <c r="B194" s="114"/>
      <c r="C194" s="114"/>
      <c r="D194" s="114"/>
      <c r="E194" s="114"/>
      <c r="F194" s="114"/>
      <c r="G194" s="114"/>
      <c r="H194" s="114"/>
      <c r="I194" s="114"/>
    </row>
    <row r="195" spans="1:9" x14ac:dyDescent="0.25">
      <c r="A195" s="114"/>
      <c r="B195" s="114"/>
      <c r="C195" s="114"/>
      <c r="D195" s="114"/>
      <c r="E195" s="114"/>
      <c r="F195" s="114"/>
      <c r="G195" s="114"/>
      <c r="H195" s="114"/>
      <c r="I195" s="114"/>
    </row>
    <row r="196" spans="1:9" x14ac:dyDescent="0.25">
      <c r="A196" s="114"/>
      <c r="B196" s="114"/>
      <c r="C196" s="114"/>
      <c r="D196" s="114"/>
      <c r="E196" s="114"/>
      <c r="F196" s="114"/>
      <c r="G196" s="114"/>
      <c r="H196" s="114"/>
      <c r="I196" s="114"/>
    </row>
    <row r="197" spans="1:9" x14ac:dyDescent="0.25">
      <c r="A197" s="114"/>
      <c r="B197" s="114"/>
      <c r="C197" s="114"/>
      <c r="D197" s="114"/>
      <c r="E197" s="114"/>
      <c r="F197" s="114"/>
      <c r="G197" s="114"/>
      <c r="H197" s="114"/>
      <c r="I197" s="114"/>
    </row>
    <row r="198" spans="1:9" x14ac:dyDescent="0.25">
      <c r="A198" s="114"/>
      <c r="B198" s="114"/>
      <c r="C198" s="114"/>
      <c r="D198" s="114"/>
      <c r="E198" s="114"/>
      <c r="F198" s="114"/>
      <c r="G198" s="114"/>
      <c r="H198" s="114"/>
      <c r="I198" s="114"/>
    </row>
    <row r="199" spans="1:9" x14ac:dyDescent="0.25">
      <c r="A199" s="114"/>
      <c r="B199" s="114"/>
      <c r="C199" s="114"/>
      <c r="D199" s="114"/>
      <c r="E199" s="114"/>
      <c r="F199" s="114"/>
      <c r="G199" s="114"/>
      <c r="H199" s="114"/>
      <c r="I199" s="114"/>
    </row>
    <row r="200" spans="1:9" x14ac:dyDescent="0.25">
      <c r="A200" s="114"/>
      <c r="B200" s="114"/>
      <c r="C200" s="114"/>
      <c r="D200" s="114"/>
      <c r="E200" s="114"/>
      <c r="F200" s="114"/>
      <c r="G200" s="114"/>
      <c r="H200" s="114"/>
      <c r="I200" s="114"/>
    </row>
    <row r="201" spans="1:9" x14ac:dyDescent="0.25">
      <c r="A201" s="114"/>
      <c r="B201" s="114"/>
      <c r="C201" s="114"/>
      <c r="D201" s="114"/>
      <c r="E201" s="114"/>
      <c r="F201" s="114"/>
      <c r="G201" s="114"/>
      <c r="H201" s="114"/>
      <c r="I201" s="114"/>
    </row>
    <row r="202" spans="1:9" x14ac:dyDescent="0.25">
      <c r="A202" s="114"/>
      <c r="B202" s="114"/>
      <c r="C202" s="114"/>
      <c r="D202" s="114"/>
      <c r="E202" s="114"/>
      <c r="F202" s="114"/>
      <c r="G202" s="114"/>
      <c r="H202" s="114"/>
      <c r="I202" s="114"/>
    </row>
    <row r="203" spans="1:9" x14ac:dyDescent="0.25">
      <c r="A203" s="114"/>
      <c r="B203" s="114"/>
      <c r="C203" s="114"/>
      <c r="D203" s="114"/>
      <c r="E203" s="114"/>
      <c r="F203" s="114"/>
      <c r="G203" s="114"/>
      <c r="H203" s="114"/>
      <c r="I203" s="114"/>
    </row>
    <row r="204" spans="1:9" x14ac:dyDescent="0.25">
      <c r="A204" s="114"/>
      <c r="B204" s="114"/>
      <c r="C204" s="114"/>
      <c r="D204" s="114"/>
      <c r="E204" s="114"/>
      <c r="F204" s="114"/>
      <c r="G204" s="114"/>
      <c r="H204" s="114"/>
      <c r="I204" s="114"/>
    </row>
    <row r="205" spans="1:9" x14ac:dyDescent="0.25">
      <c r="A205" s="114"/>
      <c r="B205" s="114"/>
      <c r="C205" s="114"/>
      <c r="D205" s="114"/>
      <c r="E205" s="114"/>
      <c r="F205" s="114"/>
      <c r="G205" s="114"/>
      <c r="H205" s="114"/>
      <c r="I205" s="114"/>
    </row>
    <row r="206" spans="1:9" x14ac:dyDescent="0.25">
      <c r="A206" s="114"/>
      <c r="B206" s="114"/>
      <c r="C206" s="114"/>
      <c r="D206" s="114"/>
      <c r="E206" s="114"/>
      <c r="F206" s="114"/>
      <c r="G206" s="114"/>
      <c r="H206" s="114"/>
      <c r="I206" s="114"/>
    </row>
    <row r="207" spans="1:9" x14ac:dyDescent="0.25">
      <c r="A207" s="114"/>
      <c r="B207" s="114"/>
      <c r="C207" s="114"/>
      <c r="D207" s="114"/>
      <c r="E207" s="114"/>
      <c r="F207" s="114"/>
      <c r="G207" s="114"/>
      <c r="H207" s="114"/>
      <c r="I207" s="114"/>
    </row>
    <row r="208" spans="1:9" x14ac:dyDescent="0.25">
      <c r="A208" s="114"/>
      <c r="B208" s="114"/>
      <c r="C208" s="114"/>
      <c r="D208" s="114"/>
      <c r="E208" s="114"/>
      <c r="F208" s="114"/>
      <c r="G208" s="114"/>
      <c r="H208" s="114"/>
      <c r="I208" s="114"/>
    </row>
    <row r="209" spans="1:9" x14ac:dyDescent="0.25">
      <c r="A209" s="114"/>
      <c r="B209" s="114"/>
      <c r="C209" s="114"/>
      <c r="D209" s="114"/>
      <c r="E209" s="114"/>
      <c r="F209" s="114"/>
      <c r="G209" s="114"/>
      <c r="H209" s="114"/>
      <c r="I209" s="114"/>
    </row>
    <row r="210" spans="1:9" x14ac:dyDescent="0.25">
      <c r="A210" s="114"/>
      <c r="B210" s="114"/>
      <c r="C210" s="114"/>
      <c r="D210" s="114"/>
      <c r="E210" s="114"/>
      <c r="F210" s="114"/>
      <c r="G210" s="114"/>
      <c r="H210" s="114"/>
      <c r="I210" s="114"/>
    </row>
    <row r="211" spans="1:9" x14ac:dyDescent="0.25">
      <c r="A211" s="114"/>
      <c r="B211" s="114"/>
      <c r="C211" s="114"/>
      <c r="D211" s="114"/>
      <c r="E211" s="114"/>
      <c r="F211" s="114"/>
      <c r="G211" s="114"/>
      <c r="H211" s="114"/>
      <c r="I211" s="114"/>
    </row>
    <row r="212" spans="1:9" x14ac:dyDescent="0.25">
      <c r="A212" s="114"/>
      <c r="B212" s="114"/>
      <c r="C212" s="114"/>
      <c r="D212" s="114"/>
      <c r="E212" s="114"/>
      <c r="F212" s="114"/>
      <c r="G212" s="114"/>
      <c r="H212" s="114"/>
      <c r="I212" s="114"/>
    </row>
    <row r="213" spans="1:9" x14ac:dyDescent="0.25">
      <c r="A213" s="114"/>
      <c r="B213" s="114"/>
      <c r="C213" s="114"/>
      <c r="D213" s="114"/>
      <c r="E213" s="114"/>
      <c r="F213" s="114"/>
      <c r="G213" s="114"/>
      <c r="H213" s="114"/>
      <c r="I213" s="114"/>
    </row>
    <row r="214" spans="1:9" x14ac:dyDescent="0.25">
      <c r="A214" s="114"/>
      <c r="B214" s="114"/>
      <c r="C214" s="114"/>
      <c r="D214" s="114"/>
      <c r="E214" s="114"/>
      <c r="F214" s="114"/>
      <c r="G214" s="114"/>
      <c r="H214" s="114"/>
      <c r="I214" s="114"/>
    </row>
    <row r="215" spans="1:9" x14ac:dyDescent="0.25">
      <c r="A215" s="114"/>
      <c r="B215" s="114"/>
      <c r="C215" s="114"/>
      <c r="D215" s="114"/>
      <c r="E215" s="114"/>
      <c r="F215" s="114"/>
      <c r="G215" s="114"/>
      <c r="H215" s="114"/>
      <c r="I215" s="114"/>
    </row>
    <row r="216" spans="1:9" x14ac:dyDescent="0.25">
      <c r="A216" s="114"/>
      <c r="B216" s="114"/>
      <c r="C216" s="114"/>
      <c r="D216" s="114"/>
      <c r="E216" s="114"/>
      <c r="F216" s="114"/>
      <c r="G216" s="114"/>
      <c r="H216" s="114"/>
      <c r="I216" s="114"/>
    </row>
    <row r="217" spans="1:9" x14ac:dyDescent="0.25">
      <c r="A217" s="114"/>
      <c r="B217" s="114"/>
      <c r="C217" s="114"/>
      <c r="D217" s="114"/>
      <c r="E217" s="114"/>
      <c r="F217" s="114"/>
      <c r="G217" s="114"/>
      <c r="H217" s="114"/>
      <c r="I217" s="114"/>
    </row>
    <row r="218" spans="1:9" x14ac:dyDescent="0.25">
      <c r="A218" s="114"/>
      <c r="B218" s="114"/>
      <c r="C218" s="114"/>
      <c r="D218" s="114"/>
      <c r="E218" s="114"/>
      <c r="F218" s="114"/>
      <c r="G218" s="114"/>
      <c r="H218" s="114"/>
      <c r="I218" s="114"/>
    </row>
    <row r="219" spans="1:9" x14ac:dyDescent="0.25">
      <c r="A219" s="114"/>
      <c r="B219" s="114"/>
      <c r="C219" s="114"/>
      <c r="D219" s="114"/>
      <c r="E219" s="114"/>
      <c r="F219" s="114"/>
      <c r="G219" s="114"/>
      <c r="H219" s="114"/>
      <c r="I219" s="114"/>
    </row>
    <row r="220" spans="1:9" x14ac:dyDescent="0.25">
      <c r="A220" s="114"/>
      <c r="B220" s="114"/>
      <c r="C220" s="114"/>
      <c r="D220" s="114"/>
      <c r="E220" s="114"/>
      <c r="F220" s="114"/>
      <c r="G220" s="114"/>
      <c r="H220" s="114"/>
      <c r="I220" s="114"/>
    </row>
    <row r="221" spans="1:9" x14ac:dyDescent="0.25">
      <c r="A221" s="114"/>
      <c r="B221" s="114"/>
      <c r="C221" s="114"/>
      <c r="D221" s="114"/>
      <c r="E221" s="114"/>
      <c r="F221" s="114"/>
      <c r="G221" s="114"/>
      <c r="H221" s="114"/>
      <c r="I221" s="114"/>
    </row>
    <row r="222" spans="1:9" x14ac:dyDescent="0.25">
      <c r="A222" s="114"/>
      <c r="B222" s="114"/>
      <c r="C222" s="114"/>
      <c r="D222" s="114"/>
      <c r="E222" s="114"/>
      <c r="F222" s="114"/>
      <c r="G222" s="114"/>
      <c r="H222" s="114"/>
      <c r="I222" s="114"/>
    </row>
    <row r="223" spans="1:9" x14ac:dyDescent="0.25">
      <c r="A223" s="114"/>
      <c r="B223" s="114"/>
      <c r="C223" s="114"/>
      <c r="D223" s="114"/>
      <c r="E223" s="114"/>
      <c r="F223" s="114"/>
      <c r="G223" s="114"/>
      <c r="H223" s="114"/>
      <c r="I223" s="114"/>
    </row>
    <row r="224" spans="1:9" x14ac:dyDescent="0.25">
      <c r="A224" s="114"/>
      <c r="B224" s="114"/>
      <c r="C224" s="114"/>
      <c r="D224" s="114"/>
      <c r="E224" s="114"/>
      <c r="F224" s="114"/>
      <c r="G224" s="114"/>
      <c r="H224" s="114"/>
      <c r="I224" s="114"/>
    </row>
    <row r="225" spans="1:9" x14ac:dyDescent="0.25">
      <c r="A225" s="114"/>
      <c r="B225" s="114"/>
      <c r="C225" s="114"/>
      <c r="D225" s="114"/>
      <c r="E225" s="114"/>
      <c r="F225" s="114"/>
      <c r="G225" s="114"/>
      <c r="H225" s="114"/>
      <c r="I225" s="114"/>
    </row>
    <row r="226" spans="1:9" x14ac:dyDescent="0.25">
      <c r="A226" s="114"/>
      <c r="B226" s="114"/>
      <c r="C226" s="114"/>
      <c r="D226" s="114"/>
      <c r="E226" s="114"/>
      <c r="F226" s="114"/>
      <c r="G226" s="114"/>
      <c r="H226" s="114"/>
      <c r="I226" s="114"/>
    </row>
    <row r="227" spans="1:9" x14ac:dyDescent="0.25">
      <c r="A227" s="114"/>
      <c r="B227" s="114"/>
      <c r="C227" s="114"/>
      <c r="D227" s="114"/>
      <c r="E227" s="114"/>
      <c r="F227" s="114"/>
      <c r="G227" s="114"/>
      <c r="H227" s="114"/>
      <c r="I227" s="114"/>
    </row>
    <row r="228" spans="1:9" x14ac:dyDescent="0.25">
      <c r="A228" s="114"/>
      <c r="B228" s="114"/>
      <c r="C228" s="114"/>
      <c r="D228" s="114"/>
      <c r="E228" s="114"/>
      <c r="F228" s="114"/>
      <c r="G228" s="114"/>
      <c r="H228" s="114"/>
      <c r="I228" s="114"/>
    </row>
    <row r="229" spans="1:9" x14ac:dyDescent="0.25">
      <c r="A229" s="114"/>
      <c r="B229" s="114"/>
      <c r="C229" s="114"/>
      <c r="D229" s="114"/>
      <c r="E229" s="114"/>
      <c r="F229" s="114"/>
      <c r="G229" s="114"/>
      <c r="H229" s="114"/>
      <c r="I229" s="114"/>
    </row>
    <row r="230" spans="1:9" x14ac:dyDescent="0.25">
      <c r="A230" s="114"/>
      <c r="B230" s="114"/>
      <c r="C230" s="114"/>
      <c r="D230" s="114"/>
      <c r="E230" s="114"/>
      <c r="F230" s="114"/>
      <c r="G230" s="114"/>
      <c r="H230" s="114"/>
      <c r="I230" s="114"/>
    </row>
    <row r="231" spans="1:9" x14ac:dyDescent="0.25">
      <c r="A231" s="114"/>
      <c r="B231" s="114"/>
      <c r="C231" s="114"/>
      <c r="D231" s="114"/>
      <c r="E231" s="114"/>
      <c r="F231" s="114"/>
      <c r="G231" s="114"/>
      <c r="H231" s="114"/>
      <c r="I231" s="114"/>
    </row>
    <row r="232" spans="1:9" x14ac:dyDescent="0.25">
      <c r="A232" s="114"/>
      <c r="B232" s="114"/>
      <c r="C232" s="114"/>
      <c r="D232" s="114"/>
      <c r="E232" s="114"/>
      <c r="F232" s="114"/>
      <c r="G232" s="114"/>
      <c r="H232" s="114"/>
      <c r="I232" s="114"/>
    </row>
    <row r="233" spans="1:9" x14ac:dyDescent="0.25">
      <c r="A233" s="114"/>
      <c r="B233" s="114"/>
      <c r="C233" s="114"/>
      <c r="D233" s="114"/>
      <c r="E233" s="114"/>
      <c r="F233" s="114"/>
      <c r="G233" s="114"/>
      <c r="H233" s="114"/>
      <c r="I233" s="114"/>
    </row>
    <row r="234" spans="1:9" x14ac:dyDescent="0.25">
      <c r="A234" s="114"/>
      <c r="B234" s="114"/>
      <c r="C234" s="114"/>
      <c r="D234" s="114"/>
      <c r="E234" s="114"/>
      <c r="F234" s="114"/>
      <c r="G234" s="114"/>
      <c r="H234" s="114"/>
      <c r="I234" s="114"/>
    </row>
    <row r="235" spans="1:9" x14ac:dyDescent="0.25">
      <c r="A235" s="114"/>
      <c r="B235" s="114"/>
      <c r="C235" s="114"/>
      <c r="D235" s="114"/>
      <c r="E235" s="114"/>
      <c r="F235" s="114"/>
      <c r="G235" s="114"/>
      <c r="H235" s="114"/>
      <c r="I235" s="114"/>
    </row>
    <row r="236" spans="1:9" x14ac:dyDescent="0.25">
      <c r="A236" s="114"/>
      <c r="B236" s="114"/>
      <c r="C236" s="114"/>
      <c r="D236" s="114"/>
      <c r="E236" s="114"/>
      <c r="F236" s="114"/>
      <c r="G236" s="114"/>
      <c r="H236" s="114"/>
      <c r="I236" s="114"/>
    </row>
    <row r="237" spans="1:9" x14ac:dyDescent="0.25">
      <c r="A237" s="114"/>
      <c r="B237" s="114"/>
      <c r="C237" s="114"/>
      <c r="D237" s="114"/>
      <c r="E237" s="114"/>
      <c r="F237" s="114"/>
      <c r="G237" s="114"/>
      <c r="H237" s="114"/>
      <c r="I237" s="114"/>
    </row>
    <row r="238" spans="1:9" x14ac:dyDescent="0.25">
      <c r="A238" s="114"/>
      <c r="B238" s="114"/>
      <c r="C238" s="114"/>
      <c r="D238" s="114"/>
      <c r="E238" s="114"/>
      <c r="F238" s="114"/>
      <c r="G238" s="114"/>
      <c r="H238" s="114"/>
      <c r="I238" s="114"/>
    </row>
    <row r="239" spans="1:9" x14ac:dyDescent="0.25">
      <c r="A239" s="114"/>
      <c r="B239" s="114"/>
      <c r="C239" s="114"/>
      <c r="D239" s="114"/>
      <c r="E239" s="114"/>
      <c r="F239" s="114"/>
      <c r="G239" s="114"/>
      <c r="H239" s="114"/>
      <c r="I239" s="114"/>
    </row>
    <row r="240" spans="1:9" x14ac:dyDescent="0.25">
      <c r="A240" s="114"/>
      <c r="B240" s="114"/>
      <c r="C240" s="114"/>
      <c r="D240" s="114"/>
      <c r="E240" s="114"/>
      <c r="F240" s="114"/>
      <c r="G240" s="114"/>
      <c r="H240" s="114"/>
      <c r="I240" s="114"/>
    </row>
    <row r="241" spans="1:9" x14ac:dyDescent="0.25">
      <c r="A241" s="114"/>
      <c r="B241" s="114"/>
      <c r="C241" s="114"/>
      <c r="D241" s="114"/>
      <c r="E241" s="114"/>
      <c r="F241" s="114"/>
      <c r="G241" s="114"/>
      <c r="H241" s="114"/>
      <c r="I241" s="114"/>
    </row>
    <row r="242" spans="1:9" x14ac:dyDescent="0.25">
      <c r="A242" s="114"/>
      <c r="B242" s="114"/>
      <c r="C242" s="114"/>
      <c r="D242" s="114"/>
      <c r="E242" s="114"/>
      <c r="F242" s="114"/>
      <c r="G242" s="114"/>
      <c r="H242" s="114"/>
      <c r="I242" s="114"/>
    </row>
    <row r="243" spans="1:9" x14ac:dyDescent="0.25">
      <c r="A243" s="114"/>
      <c r="B243" s="114"/>
      <c r="C243" s="114"/>
      <c r="D243" s="114"/>
      <c r="E243" s="114"/>
      <c r="F243" s="114"/>
      <c r="G243" s="114"/>
      <c r="H243" s="114"/>
      <c r="I243" s="114"/>
    </row>
    <row r="244" spans="1:9" x14ac:dyDescent="0.25">
      <c r="A244" s="114"/>
      <c r="B244" s="114"/>
      <c r="C244" s="114"/>
      <c r="D244" s="114"/>
      <c r="E244" s="114"/>
      <c r="F244" s="114"/>
      <c r="G244" s="114"/>
      <c r="H244" s="114"/>
      <c r="I244" s="114"/>
    </row>
    <row r="245" spans="1:9" x14ac:dyDescent="0.25">
      <c r="A245" s="114"/>
      <c r="B245" s="114"/>
      <c r="C245" s="114"/>
      <c r="D245" s="114"/>
      <c r="E245" s="114"/>
      <c r="F245" s="114"/>
      <c r="G245" s="114"/>
      <c r="H245" s="114"/>
      <c r="I245" s="114"/>
    </row>
    <row r="246" spans="1:9" x14ac:dyDescent="0.25">
      <c r="A246" s="114"/>
      <c r="B246" s="114"/>
      <c r="C246" s="114"/>
      <c r="D246" s="114"/>
      <c r="E246" s="114"/>
      <c r="F246" s="114"/>
      <c r="G246" s="114"/>
      <c r="H246" s="114"/>
      <c r="I246" s="114"/>
    </row>
    <row r="247" spans="1:9" x14ac:dyDescent="0.25">
      <c r="A247" s="114"/>
      <c r="B247" s="114"/>
      <c r="C247" s="114"/>
      <c r="D247" s="114"/>
      <c r="E247" s="114"/>
      <c r="F247" s="114"/>
      <c r="G247" s="114"/>
      <c r="H247" s="114"/>
      <c r="I247" s="114"/>
    </row>
    <row r="248" spans="1:9" x14ac:dyDescent="0.25">
      <c r="A248" s="114"/>
      <c r="B248" s="114"/>
      <c r="C248" s="114"/>
      <c r="D248" s="114"/>
      <c r="E248" s="114"/>
      <c r="F248" s="114"/>
      <c r="G248" s="114"/>
      <c r="H248" s="114"/>
      <c r="I248" s="114"/>
    </row>
    <row r="249" spans="1:9" x14ac:dyDescent="0.25">
      <c r="A249" s="114"/>
      <c r="B249" s="114"/>
      <c r="C249" s="114"/>
      <c r="D249" s="114"/>
      <c r="E249" s="114"/>
      <c r="F249" s="114"/>
      <c r="G249" s="114"/>
      <c r="H249" s="114"/>
      <c r="I249" s="114"/>
    </row>
    <row r="250" spans="1:9" x14ac:dyDescent="0.25">
      <c r="A250" s="114"/>
      <c r="B250" s="114"/>
      <c r="C250" s="114"/>
      <c r="D250" s="114"/>
      <c r="E250" s="114"/>
      <c r="F250" s="114"/>
      <c r="G250" s="114"/>
      <c r="H250" s="114"/>
      <c r="I250" s="114"/>
    </row>
    <row r="251" spans="1:9" x14ac:dyDescent="0.25">
      <c r="A251" s="114"/>
      <c r="B251" s="114"/>
      <c r="C251" s="114"/>
      <c r="D251" s="114"/>
      <c r="E251" s="114"/>
      <c r="F251" s="114"/>
      <c r="G251" s="114"/>
      <c r="H251" s="114"/>
      <c r="I251" s="114"/>
    </row>
    <row r="252" spans="1:9" x14ac:dyDescent="0.25">
      <c r="A252" s="114"/>
      <c r="B252" s="114"/>
      <c r="C252" s="114"/>
      <c r="D252" s="114"/>
      <c r="E252" s="114"/>
      <c r="F252" s="114"/>
      <c r="G252" s="114"/>
      <c r="H252" s="114"/>
      <c r="I252" s="114"/>
    </row>
    <row r="253" spans="1:9" x14ac:dyDescent="0.25">
      <c r="A253" s="114"/>
      <c r="B253" s="114"/>
      <c r="C253" s="114"/>
      <c r="D253" s="114"/>
      <c r="E253" s="114"/>
      <c r="F253" s="114"/>
      <c r="G253" s="114"/>
      <c r="H253" s="114"/>
      <c r="I253" s="114"/>
    </row>
    <row r="254" spans="1:9" x14ac:dyDescent="0.25">
      <c r="A254" s="114"/>
      <c r="B254" s="114"/>
      <c r="C254" s="114"/>
      <c r="D254" s="114"/>
      <c r="E254" s="114"/>
      <c r="F254" s="114"/>
      <c r="G254" s="114"/>
      <c r="H254" s="114"/>
      <c r="I254" s="114"/>
    </row>
    <row r="255" spans="1:9" x14ac:dyDescent="0.25">
      <c r="A255" s="114"/>
      <c r="B255" s="114"/>
      <c r="C255" s="114"/>
      <c r="D255" s="114"/>
      <c r="E255" s="114"/>
      <c r="F255" s="114"/>
      <c r="G255" s="114"/>
      <c r="H255" s="114"/>
      <c r="I255" s="114"/>
    </row>
    <row r="256" spans="1:9" x14ac:dyDescent="0.25">
      <c r="A256" s="114"/>
      <c r="B256" s="114"/>
      <c r="C256" s="114"/>
      <c r="D256" s="114"/>
      <c r="E256" s="114"/>
      <c r="F256" s="114"/>
      <c r="G256" s="114"/>
      <c r="H256" s="114"/>
      <c r="I256" s="114"/>
    </row>
    <row r="257" spans="1:9" x14ac:dyDescent="0.25">
      <c r="A257" s="114"/>
      <c r="B257" s="114"/>
      <c r="C257" s="114"/>
      <c r="D257" s="114"/>
      <c r="E257" s="114"/>
      <c r="F257" s="114"/>
      <c r="G257" s="114"/>
      <c r="H257" s="114"/>
      <c r="I257" s="114"/>
    </row>
    <row r="258" spans="1:9" x14ac:dyDescent="0.25">
      <c r="A258" s="114"/>
      <c r="B258" s="114"/>
      <c r="C258" s="114"/>
      <c r="D258" s="114"/>
      <c r="E258" s="114"/>
      <c r="F258" s="114"/>
      <c r="G258" s="114"/>
      <c r="H258" s="114"/>
      <c r="I258" s="114"/>
    </row>
    <row r="259" spans="1:9" x14ac:dyDescent="0.25">
      <c r="A259" s="114"/>
      <c r="B259" s="114"/>
      <c r="C259" s="114"/>
      <c r="D259" s="114"/>
      <c r="E259" s="114"/>
      <c r="F259" s="114"/>
      <c r="G259" s="114"/>
      <c r="H259" s="114"/>
      <c r="I259" s="114"/>
    </row>
    <row r="260" spans="1:9" x14ac:dyDescent="0.25">
      <c r="A260" s="114"/>
      <c r="B260" s="114"/>
      <c r="C260" s="114"/>
      <c r="D260" s="114"/>
      <c r="E260" s="114"/>
      <c r="F260" s="114"/>
      <c r="G260" s="114"/>
      <c r="H260" s="114"/>
      <c r="I260" s="114"/>
    </row>
  </sheetData>
  <mergeCells count="25">
    <mergeCell ref="C14:I14"/>
    <mergeCell ref="A4:I4"/>
    <mergeCell ref="A7:I7"/>
    <mergeCell ref="A8:I8"/>
    <mergeCell ref="C12:I12"/>
    <mergeCell ref="C13:I13"/>
    <mergeCell ref="A55:C55"/>
    <mergeCell ref="F20:I20"/>
    <mergeCell ref="A22:A23"/>
    <mergeCell ref="B22:B23"/>
    <mergeCell ref="C22:C23"/>
    <mergeCell ref="D22:D23"/>
    <mergeCell ref="E22:E23"/>
    <mergeCell ref="F22:H22"/>
    <mergeCell ref="I22:I23"/>
    <mergeCell ref="A50:C50"/>
    <mergeCell ref="A51:C51"/>
    <mergeCell ref="A52:C52"/>
    <mergeCell ref="A53:C53"/>
    <mergeCell ref="A54:C54"/>
    <mergeCell ref="A57:I57"/>
    <mergeCell ref="B60:C60"/>
    <mergeCell ref="F60:I60"/>
    <mergeCell ref="B61:C61"/>
    <mergeCell ref="F61:I61"/>
  </mergeCells>
  <pageMargins left="1.1811023622047245" right="0.59055118110236227" top="0.78740157480314965" bottom="0.78740157480314965" header="0.31496062992125984" footer="0.39370078740157483"/>
  <pageSetup paperSize="9" scale="66" fitToHeight="0" orientation="portrait" blackAndWhite="1" r:id="rId1"/>
  <headerFooter>
    <oddFooter>&amp;R&amp;"Times New Roman,Regular"&amp;10&amp;P. lpp. no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P90"/>
  <sheetViews>
    <sheetView zoomScaleNormal="100" workbookViewId="0">
      <selection activeCell="C8" sqref="C8"/>
    </sheetView>
  </sheetViews>
  <sheetFormatPr defaultColWidth="9.140625" defaultRowHeight="12.75" x14ac:dyDescent="0.2"/>
  <cols>
    <col min="1" max="2" width="8.7109375" style="143" customWidth="1"/>
    <col min="3" max="3" width="35.7109375" style="144" customWidth="1"/>
    <col min="4" max="4" width="9.7109375" style="145" customWidth="1"/>
    <col min="5" max="5" width="9.7109375" style="146" customWidth="1"/>
    <col min="6" max="6" width="8.7109375" style="143" customWidth="1"/>
    <col min="7" max="7" width="8.7109375" style="146" customWidth="1"/>
    <col min="8" max="11" width="8.7109375" style="70" customWidth="1"/>
    <col min="12" max="15" width="10.7109375" style="70" customWidth="1"/>
    <col min="16" max="16" width="12.7109375" style="70" customWidth="1"/>
    <col min="17" max="16384" width="9.140625" style="20"/>
  </cols>
  <sheetData>
    <row r="1" spans="1:16" s="1" customFormat="1" ht="13.15" customHeight="1" x14ac:dyDescent="0.2">
      <c r="A1" s="375" t="s">
        <v>168</v>
      </c>
      <c r="B1" s="375"/>
      <c r="C1" s="375"/>
      <c r="D1" s="375"/>
      <c r="E1" s="375"/>
      <c r="F1" s="375"/>
      <c r="G1" s="375"/>
      <c r="H1" s="375"/>
      <c r="I1" s="375"/>
      <c r="J1" s="375"/>
      <c r="K1" s="375"/>
      <c r="L1" s="375"/>
      <c r="M1" s="375"/>
      <c r="N1" s="375"/>
      <c r="O1" s="375"/>
      <c r="P1" s="375"/>
    </row>
    <row r="2" spans="1:16" s="1" customFormat="1" ht="13.15" customHeight="1" x14ac:dyDescent="0.2">
      <c r="A2" s="74"/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</row>
    <row r="3" spans="1:16" s="2" customFormat="1" ht="13.15" customHeight="1" x14ac:dyDescent="0.2">
      <c r="A3" s="376" t="s">
        <v>169</v>
      </c>
      <c r="B3" s="376"/>
      <c r="C3" s="376"/>
      <c r="D3" s="376"/>
      <c r="E3" s="376"/>
      <c r="F3" s="376"/>
      <c r="G3" s="376"/>
      <c r="H3" s="376"/>
      <c r="I3" s="376"/>
      <c r="J3" s="376"/>
      <c r="K3" s="376"/>
      <c r="L3" s="376"/>
      <c r="M3" s="376"/>
      <c r="N3" s="376"/>
      <c r="O3" s="376"/>
      <c r="P3" s="376"/>
    </row>
    <row r="4" spans="1:16" s="3" customFormat="1" ht="13.15" customHeight="1" x14ac:dyDescent="0.2">
      <c r="A4" s="377" t="s">
        <v>0</v>
      </c>
      <c r="B4" s="377"/>
      <c r="C4" s="377"/>
      <c r="D4" s="377"/>
      <c r="E4" s="377"/>
      <c r="F4" s="377"/>
      <c r="G4" s="377"/>
      <c r="H4" s="377"/>
      <c r="I4" s="377"/>
      <c r="J4" s="377"/>
      <c r="K4" s="377"/>
      <c r="L4" s="377"/>
      <c r="M4" s="377"/>
      <c r="N4" s="377"/>
      <c r="O4" s="377"/>
      <c r="P4" s="377"/>
    </row>
    <row r="5" spans="1:16" s="4" customFormat="1" x14ac:dyDescent="0.2">
      <c r="A5" s="21" t="s">
        <v>1</v>
      </c>
      <c r="B5" s="21"/>
      <c r="C5" s="372" t="s">
        <v>81</v>
      </c>
      <c r="D5" s="372"/>
      <c r="E5" s="372"/>
      <c r="F5" s="372"/>
      <c r="G5" s="372"/>
      <c r="H5" s="372"/>
      <c r="I5" s="372"/>
      <c r="J5" s="372"/>
      <c r="K5" s="372"/>
      <c r="L5" s="372"/>
      <c r="M5" s="372"/>
      <c r="N5" s="372"/>
      <c r="O5" s="372"/>
      <c r="P5" s="372"/>
    </row>
    <row r="6" spans="1:16" s="4" customFormat="1" x14ac:dyDescent="0.2">
      <c r="A6" s="21" t="s">
        <v>2</v>
      </c>
      <c r="B6" s="21"/>
      <c r="C6" s="372" t="s">
        <v>81</v>
      </c>
      <c r="D6" s="372"/>
      <c r="E6" s="372"/>
      <c r="F6" s="372"/>
      <c r="G6" s="372"/>
      <c r="H6" s="372"/>
      <c r="I6" s="372"/>
      <c r="J6" s="372"/>
      <c r="K6" s="372"/>
      <c r="L6" s="372"/>
      <c r="M6" s="372"/>
      <c r="N6" s="372"/>
      <c r="O6" s="372"/>
      <c r="P6" s="372"/>
    </row>
    <row r="7" spans="1:16" s="4" customFormat="1" x14ac:dyDescent="0.2">
      <c r="A7" s="21" t="s">
        <v>3</v>
      </c>
      <c r="B7" s="21"/>
      <c r="C7" s="372" t="s">
        <v>496</v>
      </c>
      <c r="D7" s="372"/>
      <c r="E7" s="372"/>
      <c r="F7" s="372"/>
      <c r="G7" s="372"/>
      <c r="H7" s="372"/>
      <c r="I7" s="372"/>
      <c r="J7" s="372"/>
      <c r="K7" s="372"/>
      <c r="L7" s="372"/>
      <c r="M7" s="372"/>
      <c r="N7" s="372"/>
      <c r="O7" s="372"/>
      <c r="P7" s="372"/>
    </row>
    <row r="8" spans="1:16" s="4" customFormat="1" x14ac:dyDescent="0.2">
      <c r="A8" s="21"/>
      <c r="B8" s="21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</row>
    <row r="9" spans="1:16" s="2" customFormat="1" x14ac:dyDescent="0.2">
      <c r="A9" s="373"/>
      <c r="B9" s="373"/>
      <c r="C9" s="373"/>
      <c r="D9" s="373"/>
      <c r="E9" s="373"/>
      <c r="F9" s="373"/>
      <c r="G9" s="21"/>
      <c r="H9" s="21"/>
      <c r="I9" s="23"/>
      <c r="J9" s="23"/>
      <c r="K9" s="23"/>
      <c r="L9" s="24"/>
      <c r="M9" s="374">
        <f>P58</f>
        <v>0</v>
      </c>
      <c r="N9" s="374"/>
      <c r="O9" s="374"/>
      <c r="P9" s="374"/>
    </row>
    <row r="10" spans="1:16" s="2" customFormat="1" x14ac:dyDescent="0.2">
      <c r="A10" s="25"/>
      <c r="B10" s="25"/>
      <c r="C10" s="26"/>
      <c r="D10" s="27"/>
      <c r="E10" s="28"/>
      <c r="F10" s="27"/>
      <c r="G10" s="27"/>
      <c r="H10" s="23"/>
      <c r="I10" s="23"/>
      <c r="J10" s="23"/>
      <c r="K10" s="23"/>
      <c r="L10" s="23"/>
      <c r="M10" s="29"/>
      <c r="N10" s="21"/>
      <c r="O10" s="21"/>
      <c r="P10" s="21"/>
    </row>
    <row r="11" spans="1:16" s="2" customFormat="1" x14ac:dyDescent="0.2">
      <c r="A11" s="25"/>
      <c r="B11" s="25"/>
      <c r="C11" s="26"/>
      <c r="D11" s="27"/>
      <c r="E11" s="28"/>
      <c r="F11" s="27"/>
      <c r="G11" s="27"/>
      <c r="H11" s="23"/>
      <c r="I11" s="23"/>
      <c r="J11" s="23"/>
      <c r="K11" s="23"/>
      <c r="L11" s="30"/>
      <c r="M11" s="378"/>
      <c r="N11" s="378"/>
      <c r="O11" s="378"/>
      <c r="P11" s="378"/>
    </row>
    <row r="12" spans="1:16" s="2" customFormat="1" x14ac:dyDescent="0.2">
      <c r="A12" s="24"/>
      <c r="B12" s="24"/>
      <c r="C12" s="24"/>
      <c r="D12" s="27"/>
      <c r="E12" s="27"/>
      <c r="F12" s="23"/>
      <c r="G12" s="23"/>
      <c r="H12" s="23"/>
      <c r="I12" s="23"/>
      <c r="J12" s="23"/>
      <c r="K12" s="23"/>
      <c r="L12" s="23"/>
      <c r="M12" s="30"/>
      <c r="N12" s="29"/>
      <c r="O12" s="21"/>
      <c r="P12" s="21"/>
    </row>
    <row r="13" spans="1:16" x14ac:dyDescent="0.2">
      <c r="A13" s="383" t="s">
        <v>4</v>
      </c>
      <c r="B13" s="383" t="s">
        <v>5</v>
      </c>
      <c r="C13" s="383" t="s">
        <v>6</v>
      </c>
      <c r="D13" s="383" t="s">
        <v>7</v>
      </c>
      <c r="E13" s="383" t="s">
        <v>8</v>
      </c>
      <c r="F13" s="382" t="s">
        <v>9</v>
      </c>
      <c r="G13" s="382"/>
      <c r="H13" s="382"/>
      <c r="I13" s="382"/>
      <c r="J13" s="382"/>
      <c r="K13" s="382"/>
      <c r="L13" s="382" t="s">
        <v>10</v>
      </c>
      <c r="M13" s="382"/>
      <c r="N13" s="382"/>
      <c r="O13" s="382"/>
      <c r="P13" s="382"/>
    </row>
    <row r="14" spans="1:16" ht="51" x14ac:dyDescent="0.2">
      <c r="A14" s="383"/>
      <c r="B14" s="383"/>
      <c r="C14" s="383"/>
      <c r="D14" s="383"/>
      <c r="E14" s="383"/>
      <c r="F14" s="31" t="s">
        <v>11</v>
      </c>
      <c r="G14" s="31" t="s">
        <v>12</v>
      </c>
      <c r="H14" s="31" t="s">
        <v>13</v>
      </c>
      <c r="I14" s="31" t="s">
        <v>362</v>
      </c>
      <c r="J14" s="31" t="s">
        <v>14</v>
      </c>
      <c r="K14" s="31" t="s">
        <v>15</v>
      </c>
      <c r="L14" s="31" t="s">
        <v>16</v>
      </c>
      <c r="M14" s="31" t="s">
        <v>13</v>
      </c>
      <c r="N14" s="31" t="s">
        <v>362</v>
      </c>
      <c r="O14" s="31" t="s">
        <v>14</v>
      </c>
      <c r="P14" s="31" t="s">
        <v>17</v>
      </c>
    </row>
    <row r="15" spans="1:16" ht="13.5" thickBot="1" x14ac:dyDescent="0.25">
      <c r="A15" s="32">
        <v>1</v>
      </c>
      <c r="B15" s="32"/>
      <c r="C15" s="32">
        <v>3</v>
      </c>
      <c r="D15" s="33">
        <v>4</v>
      </c>
      <c r="E15" s="32">
        <v>5</v>
      </c>
      <c r="F15" s="33">
        <v>6</v>
      </c>
      <c r="G15" s="32">
        <v>7</v>
      </c>
      <c r="H15" s="32">
        <v>8</v>
      </c>
      <c r="I15" s="33">
        <v>9</v>
      </c>
      <c r="J15" s="33">
        <v>10</v>
      </c>
      <c r="K15" s="32">
        <v>11</v>
      </c>
      <c r="L15" s="32">
        <v>12</v>
      </c>
      <c r="M15" s="32">
        <v>13</v>
      </c>
      <c r="N15" s="33">
        <v>14</v>
      </c>
      <c r="O15" s="33">
        <v>15</v>
      </c>
      <c r="P15" s="33">
        <v>16</v>
      </c>
    </row>
    <row r="16" spans="1:16" ht="13.5" thickTop="1" x14ac:dyDescent="0.2">
      <c r="A16" s="34"/>
      <c r="B16" s="35"/>
      <c r="C16" s="137" t="s">
        <v>18</v>
      </c>
      <c r="D16" s="138"/>
      <c r="E16" s="139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</row>
    <row r="17" spans="1:16" ht="25.5" x14ac:dyDescent="0.2">
      <c r="A17" s="37">
        <v>1</v>
      </c>
      <c r="B17" s="38" t="s">
        <v>19</v>
      </c>
      <c r="C17" s="39" t="s">
        <v>20</v>
      </c>
      <c r="D17" s="40" t="s">
        <v>27</v>
      </c>
      <c r="E17" s="41">
        <v>1</v>
      </c>
      <c r="F17" s="42"/>
      <c r="G17" s="42"/>
      <c r="H17" s="42"/>
      <c r="I17" s="42"/>
      <c r="J17" s="42"/>
      <c r="K17" s="42"/>
      <c r="L17" s="42"/>
      <c r="M17" s="42"/>
      <c r="N17" s="42"/>
      <c r="O17" s="42"/>
      <c r="P17" s="42"/>
    </row>
    <row r="18" spans="1:16" ht="25.5" x14ac:dyDescent="0.2">
      <c r="A18" s="37"/>
      <c r="B18" s="38"/>
      <c r="C18" s="43" t="s">
        <v>63</v>
      </c>
      <c r="D18" s="40" t="s">
        <v>22</v>
      </c>
      <c r="E18" s="41">
        <v>1</v>
      </c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42"/>
    </row>
    <row r="19" spans="1:16" ht="25.5" x14ac:dyDescent="0.2">
      <c r="A19" s="37"/>
      <c r="B19" s="38"/>
      <c r="C19" s="43" t="s">
        <v>23</v>
      </c>
      <c r="D19" s="40" t="s">
        <v>22</v>
      </c>
      <c r="E19" s="41">
        <v>1</v>
      </c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</row>
    <row r="20" spans="1:16" ht="38.25" x14ac:dyDescent="0.2">
      <c r="A20" s="37"/>
      <c r="B20" s="38"/>
      <c r="C20" s="43" t="s">
        <v>24</v>
      </c>
      <c r="D20" s="40" t="s">
        <v>25</v>
      </c>
      <c r="E20" s="41">
        <v>1</v>
      </c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</row>
    <row r="21" spans="1:16" x14ac:dyDescent="0.2">
      <c r="A21" s="44"/>
      <c r="B21" s="38"/>
      <c r="C21" s="39"/>
      <c r="D21" s="40"/>
      <c r="E21" s="45"/>
      <c r="F21" s="13"/>
      <c r="G21" s="42"/>
      <c r="H21" s="42"/>
      <c r="I21" s="42"/>
      <c r="J21" s="42"/>
      <c r="K21" s="42"/>
      <c r="L21" s="42"/>
      <c r="M21" s="42"/>
      <c r="N21" s="42"/>
      <c r="O21" s="42"/>
      <c r="P21" s="42"/>
    </row>
    <row r="22" spans="1:16" x14ac:dyDescent="0.2">
      <c r="A22" s="44"/>
      <c r="B22" s="38"/>
      <c r="C22" s="11" t="s">
        <v>158</v>
      </c>
      <c r="D22" s="40"/>
      <c r="E22" s="45"/>
      <c r="F22" s="13"/>
      <c r="G22" s="42"/>
      <c r="H22" s="42"/>
      <c r="I22" s="42"/>
      <c r="J22" s="42"/>
      <c r="K22" s="42"/>
      <c r="L22" s="42"/>
      <c r="M22" s="42"/>
      <c r="N22" s="42"/>
      <c r="O22" s="42"/>
      <c r="P22" s="42"/>
    </row>
    <row r="23" spans="1:16" ht="38.25" x14ac:dyDescent="0.2">
      <c r="A23" s="37">
        <v>2</v>
      </c>
      <c r="B23" s="38" t="s">
        <v>19</v>
      </c>
      <c r="C23" s="52" t="s">
        <v>159</v>
      </c>
      <c r="D23" s="40" t="s">
        <v>22</v>
      </c>
      <c r="E23" s="41">
        <v>5</v>
      </c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</row>
    <row r="24" spans="1:16" ht="38.25" x14ac:dyDescent="0.2">
      <c r="A24" s="37">
        <v>3</v>
      </c>
      <c r="B24" s="38" t="s">
        <v>19</v>
      </c>
      <c r="C24" s="52" t="s">
        <v>160</v>
      </c>
      <c r="D24" s="40" t="s">
        <v>22</v>
      </c>
      <c r="E24" s="41">
        <v>15</v>
      </c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</row>
    <row r="25" spans="1:16" ht="25.5" x14ac:dyDescent="0.2">
      <c r="A25" s="37">
        <v>4</v>
      </c>
      <c r="B25" s="38" t="s">
        <v>19</v>
      </c>
      <c r="C25" s="52" t="s">
        <v>410</v>
      </c>
      <c r="D25" s="40" t="s">
        <v>22</v>
      </c>
      <c r="E25" s="41">
        <v>20</v>
      </c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</row>
    <row r="26" spans="1:16" x14ac:dyDescent="0.2">
      <c r="A26" s="44"/>
      <c r="B26" s="38"/>
      <c r="C26" s="39"/>
      <c r="D26" s="40"/>
      <c r="E26" s="45"/>
      <c r="F26" s="13"/>
      <c r="G26" s="42"/>
      <c r="H26" s="42"/>
      <c r="I26" s="42"/>
      <c r="J26" s="42"/>
      <c r="K26" s="42"/>
      <c r="L26" s="42"/>
      <c r="M26" s="42"/>
      <c r="N26" s="42"/>
      <c r="O26" s="42"/>
      <c r="P26" s="42"/>
    </row>
    <row r="27" spans="1:16" x14ac:dyDescent="0.2">
      <c r="A27" s="44"/>
      <c r="B27" s="44"/>
      <c r="C27" s="11" t="s">
        <v>28</v>
      </c>
      <c r="D27" s="46"/>
      <c r="E27" s="12"/>
      <c r="F27" s="13"/>
      <c r="G27" s="13"/>
      <c r="H27" s="14"/>
      <c r="I27" s="13"/>
      <c r="J27" s="13"/>
      <c r="K27" s="13"/>
      <c r="L27" s="13"/>
      <c r="M27" s="13"/>
      <c r="N27" s="13"/>
      <c r="O27" s="13"/>
      <c r="P27" s="13"/>
    </row>
    <row r="28" spans="1:16" x14ac:dyDescent="0.2">
      <c r="A28" s="44"/>
      <c r="B28" s="47"/>
      <c r="C28" s="140" t="s">
        <v>29</v>
      </c>
      <c r="D28" s="46"/>
      <c r="E28" s="8"/>
      <c r="F28" s="13"/>
      <c r="G28" s="13"/>
      <c r="H28" s="14"/>
      <c r="I28" s="13"/>
      <c r="J28" s="13"/>
      <c r="K28" s="13"/>
      <c r="L28" s="13"/>
      <c r="M28" s="13"/>
      <c r="N28" s="13"/>
      <c r="O28" s="13"/>
      <c r="P28" s="13"/>
    </row>
    <row r="29" spans="1:16" x14ac:dyDescent="0.2">
      <c r="A29" s="37">
        <v>5</v>
      </c>
      <c r="B29" s="38" t="s">
        <v>19</v>
      </c>
      <c r="C29" s="52" t="s">
        <v>70</v>
      </c>
      <c r="D29" s="40" t="s">
        <v>21</v>
      </c>
      <c r="E29" s="41">
        <v>37.200000000000003</v>
      </c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</row>
    <row r="30" spans="1:16" x14ac:dyDescent="0.2">
      <c r="A30" s="44"/>
      <c r="B30" s="38"/>
      <c r="C30" s="140" t="s">
        <v>31</v>
      </c>
      <c r="D30" s="40"/>
      <c r="E30" s="41"/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42"/>
    </row>
    <row r="31" spans="1:16" x14ac:dyDescent="0.2">
      <c r="A31" s="37">
        <v>6</v>
      </c>
      <c r="B31" s="38" t="s">
        <v>19</v>
      </c>
      <c r="C31" s="52" t="s">
        <v>80</v>
      </c>
      <c r="D31" s="40" t="s">
        <v>21</v>
      </c>
      <c r="E31" s="41">
        <v>163.30000000000001</v>
      </c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</row>
    <row r="32" spans="1:16" x14ac:dyDescent="0.2">
      <c r="A32" s="44"/>
      <c r="B32" s="38"/>
      <c r="C32" s="140" t="s">
        <v>32</v>
      </c>
      <c r="D32" s="40"/>
      <c r="E32" s="41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</row>
    <row r="33" spans="1:16" x14ac:dyDescent="0.2">
      <c r="A33" s="44">
        <v>7</v>
      </c>
      <c r="B33" s="38" t="s">
        <v>19</v>
      </c>
      <c r="C33" s="7" t="s">
        <v>34</v>
      </c>
      <c r="D33" s="15" t="s">
        <v>35</v>
      </c>
      <c r="E33" s="12">
        <v>6.8</v>
      </c>
      <c r="F33" s="13"/>
      <c r="G33" s="42"/>
      <c r="H33" s="14"/>
      <c r="I33" s="13"/>
      <c r="J33" s="13"/>
      <c r="K33" s="13"/>
      <c r="L33" s="13"/>
      <c r="M33" s="13"/>
      <c r="N33" s="13"/>
      <c r="O33" s="13"/>
      <c r="P33" s="13"/>
    </row>
    <row r="34" spans="1:16" x14ac:dyDescent="0.2">
      <c r="A34" s="44"/>
      <c r="B34" s="38"/>
      <c r="C34" s="140" t="s">
        <v>163</v>
      </c>
      <c r="D34" s="40"/>
      <c r="E34" s="41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</row>
    <row r="35" spans="1:16" ht="25.5" x14ac:dyDescent="0.2">
      <c r="A35" s="44">
        <v>8</v>
      </c>
      <c r="B35" s="38" t="s">
        <v>19</v>
      </c>
      <c r="C35" s="7" t="s">
        <v>164</v>
      </c>
      <c r="D35" s="15" t="s">
        <v>27</v>
      </c>
      <c r="E35" s="12">
        <v>1</v>
      </c>
      <c r="F35" s="13"/>
      <c r="G35" s="42"/>
      <c r="H35" s="14"/>
      <c r="I35" s="13"/>
      <c r="J35" s="13"/>
      <c r="K35" s="13"/>
      <c r="L35" s="13"/>
      <c r="M35" s="13"/>
      <c r="N35" s="13"/>
      <c r="O35" s="13"/>
      <c r="P35" s="13"/>
    </row>
    <row r="36" spans="1:16" x14ac:dyDescent="0.2">
      <c r="A36" s="44"/>
      <c r="B36" s="38"/>
      <c r="C36" s="140" t="s">
        <v>51</v>
      </c>
      <c r="D36" s="40"/>
      <c r="E36" s="41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</row>
    <row r="37" spans="1:16" x14ac:dyDescent="0.2">
      <c r="A37" s="44">
        <v>9</v>
      </c>
      <c r="B37" s="38" t="s">
        <v>19</v>
      </c>
      <c r="C37" s="7" t="s">
        <v>161</v>
      </c>
      <c r="D37" s="15" t="s">
        <v>27</v>
      </c>
      <c r="E37" s="12">
        <v>1</v>
      </c>
      <c r="F37" s="13"/>
      <c r="G37" s="42"/>
      <c r="H37" s="14"/>
      <c r="I37" s="13"/>
      <c r="J37" s="13"/>
      <c r="K37" s="13"/>
      <c r="L37" s="13"/>
      <c r="M37" s="13"/>
      <c r="N37" s="13"/>
      <c r="O37" s="13"/>
      <c r="P37" s="13"/>
    </row>
    <row r="38" spans="1:16" x14ac:dyDescent="0.2">
      <c r="A38" s="44"/>
      <c r="B38" s="38"/>
      <c r="C38" s="7"/>
      <c r="D38" s="15"/>
      <c r="E38" s="12"/>
      <c r="F38" s="13"/>
      <c r="G38" s="42"/>
      <c r="H38" s="14"/>
      <c r="I38" s="13"/>
      <c r="J38" s="13"/>
      <c r="K38" s="13"/>
      <c r="L38" s="13"/>
      <c r="M38" s="13"/>
      <c r="N38" s="13"/>
      <c r="O38" s="13"/>
      <c r="P38" s="13"/>
    </row>
    <row r="39" spans="1:16" x14ac:dyDescent="0.2">
      <c r="A39" s="44"/>
      <c r="B39" s="47"/>
      <c r="C39" s="11" t="s">
        <v>36</v>
      </c>
      <c r="D39" s="46"/>
      <c r="E39" s="8"/>
      <c r="F39" s="13"/>
      <c r="G39" s="13"/>
      <c r="H39" s="14"/>
      <c r="I39" s="13"/>
      <c r="J39" s="13"/>
      <c r="K39" s="13"/>
      <c r="L39" s="13"/>
      <c r="M39" s="13"/>
      <c r="N39" s="13"/>
      <c r="O39" s="13"/>
      <c r="P39" s="13"/>
    </row>
    <row r="40" spans="1:16" s="16" customFormat="1" x14ac:dyDescent="0.2">
      <c r="A40" s="44"/>
      <c r="B40" s="38"/>
      <c r="C40" s="140" t="s">
        <v>29</v>
      </c>
      <c r="D40" s="40"/>
      <c r="E40" s="41"/>
      <c r="F40" s="42"/>
      <c r="G40" s="42"/>
      <c r="H40" s="42"/>
      <c r="I40" s="42"/>
      <c r="J40" s="42"/>
      <c r="K40" s="42"/>
      <c r="L40" s="42"/>
      <c r="M40" s="42"/>
      <c r="N40" s="42"/>
      <c r="O40" s="42"/>
      <c r="P40" s="42"/>
    </row>
    <row r="41" spans="1:16" ht="25.5" x14ac:dyDescent="0.2">
      <c r="A41" s="37">
        <v>10</v>
      </c>
      <c r="B41" s="38" t="s">
        <v>19</v>
      </c>
      <c r="C41" s="48" t="s">
        <v>411</v>
      </c>
      <c r="D41" s="40" t="s">
        <v>21</v>
      </c>
      <c r="E41" s="41">
        <v>37.200000000000003</v>
      </c>
      <c r="F41" s="42"/>
      <c r="G41" s="42"/>
      <c r="H41" s="42"/>
      <c r="I41" s="42"/>
      <c r="J41" s="42"/>
      <c r="K41" s="42"/>
      <c r="L41" s="42"/>
      <c r="M41" s="42"/>
      <c r="N41" s="42"/>
      <c r="O41" s="42"/>
      <c r="P41" s="42"/>
    </row>
    <row r="42" spans="1:16" ht="25.5" x14ac:dyDescent="0.2">
      <c r="A42" s="44"/>
      <c r="B42" s="47"/>
      <c r="C42" s="43" t="s">
        <v>71</v>
      </c>
      <c r="D42" s="40" t="s">
        <v>22</v>
      </c>
      <c r="E42" s="41">
        <v>4</v>
      </c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2"/>
    </row>
    <row r="43" spans="1:16" ht="25.5" x14ac:dyDescent="0.2">
      <c r="A43" s="44"/>
      <c r="B43" s="47"/>
      <c r="C43" s="43" t="s">
        <v>412</v>
      </c>
      <c r="D43" s="40" t="s">
        <v>22</v>
      </c>
      <c r="E43" s="41">
        <v>6</v>
      </c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2"/>
    </row>
    <row r="44" spans="1:16" s="16" customFormat="1" ht="51" x14ac:dyDescent="0.2">
      <c r="A44" s="37">
        <v>11</v>
      </c>
      <c r="B44" s="38" t="s">
        <v>19</v>
      </c>
      <c r="C44" s="7" t="s">
        <v>413</v>
      </c>
      <c r="D44" s="46" t="s">
        <v>21</v>
      </c>
      <c r="E44" s="50">
        <v>37.200000000000003</v>
      </c>
      <c r="F44" s="42"/>
      <c r="G44" s="42"/>
      <c r="H44" s="42"/>
      <c r="I44" s="42"/>
      <c r="J44" s="42"/>
      <c r="K44" s="42"/>
      <c r="L44" s="42"/>
      <c r="M44" s="42"/>
      <c r="N44" s="42"/>
      <c r="O44" s="42"/>
      <c r="P44" s="42"/>
    </row>
    <row r="45" spans="1:16" s="16" customFormat="1" ht="63.75" x14ac:dyDescent="0.2">
      <c r="A45" s="37">
        <v>12</v>
      </c>
      <c r="B45" s="38" t="s">
        <v>19</v>
      </c>
      <c r="C45" s="48" t="s">
        <v>151</v>
      </c>
      <c r="D45" s="40" t="s">
        <v>21</v>
      </c>
      <c r="E45" s="41">
        <v>2.6</v>
      </c>
      <c r="F45" s="42"/>
      <c r="G45" s="42"/>
      <c r="H45" s="42"/>
      <c r="I45" s="42"/>
      <c r="J45" s="42"/>
      <c r="K45" s="42"/>
      <c r="L45" s="42"/>
      <c r="M45" s="42"/>
      <c r="N45" s="42"/>
      <c r="O45" s="42"/>
      <c r="P45" s="42"/>
    </row>
    <row r="46" spans="1:16" s="16" customFormat="1" x14ac:dyDescent="0.2">
      <c r="A46" s="44"/>
      <c r="B46" s="47"/>
      <c r="C46" s="140" t="s">
        <v>82</v>
      </c>
      <c r="D46" s="46"/>
      <c r="E46" s="8"/>
      <c r="F46" s="9"/>
      <c r="G46" s="9"/>
      <c r="H46" s="10"/>
      <c r="I46" s="9"/>
      <c r="J46" s="9"/>
      <c r="K46" s="9"/>
      <c r="L46" s="9"/>
      <c r="M46" s="9"/>
      <c r="N46" s="9"/>
      <c r="O46" s="9"/>
      <c r="P46" s="9"/>
    </row>
    <row r="47" spans="1:16" s="16" customFormat="1" ht="25.5" x14ac:dyDescent="0.2">
      <c r="A47" s="37">
        <v>13</v>
      </c>
      <c r="B47" s="38" t="s">
        <v>19</v>
      </c>
      <c r="C47" s="48" t="s">
        <v>165</v>
      </c>
      <c r="D47" s="40" t="s">
        <v>21</v>
      </c>
      <c r="E47" s="41">
        <v>2.2999999999999998</v>
      </c>
      <c r="F47" s="42"/>
      <c r="G47" s="42"/>
      <c r="H47" s="42"/>
      <c r="I47" s="42"/>
      <c r="J47" s="42"/>
      <c r="K47" s="42"/>
      <c r="L47" s="42"/>
      <c r="M47" s="42"/>
      <c r="N47" s="42"/>
      <c r="O47" s="42"/>
      <c r="P47" s="42"/>
    </row>
    <row r="48" spans="1:16" x14ac:dyDescent="0.2">
      <c r="A48" s="44"/>
      <c r="B48" s="47"/>
      <c r="C48" s="140" t="s">
        <v>31</v>
      </c>
      <c r="D48" s="46"/>
      <c r="E48" s="8"/>
      <c r="F48" s="9"/>
      <c r="G48" s="9"/>
      <c r="H48" s="10"/>
      <c r="I48" s="9"/>
      <c r="J48" s="9"/>
      <c r="K48" s="9"/>
      <c r="L48" s="9"/>
      <c r="M48" s="9"/>
      <c r="N48" s="9"/>
      <c r="O48" s="9"/>
      <c r="P48" s="9"/>
    </row>
    <row r="49" spans="1:16" s="17" customFormat="1" ht="25.5" x14ac:dyDescent="0.2">
      <c r="A49" s="37">
        <v>14</v>
      </c>
      <c r="B49" s="38" t="s">
        <v>19</v>
      </c>
      <c r="C49" s="48" t="s">
        <v>166</v>
      </c>
      <c r="D49" s="40" t="s">
        <v>21</v>
      </c>
      <c r="E49" s="41">
        <v>20</v>
      </c>
      <c r="F49" s="42"/>
      <c r="G49" s="42"/>
      <c r="H49" s="42"/>
      <c r="I49" s="42"/>
      <c r="J49" s="42"/>
      <c r="K49" s="42"/>
      <c r="L49" s="42"/>
      <c r="M49" s="42"/>
      <c r="N49" s="42"/>
      <c r="O49" s="42"/>
      <c r="P49" s="42"/>
    </row>
    <row r="50" spans="1:16" s="17" customFormat="1" x14ac:dyDescent="0.2">
      <c r="A50" s="37"/>
      <c r="B50" s="38"/>
      <c r="C50" s="43" t="s">
        <v>37</v>
      </c>
      <c r="D50" s="40" t="s">
        <v>22</v>
      </c>
      <c r="E50" s="41">
        <v>12</v>
      </c>
      <c r="F50" s="42"/>
      <c r="G50" s="42"/>
      <c r="H50" s="42"/>
      <c r="I50" s="42"/>
      <c r="J50" s="42"/>
      <c r="K50" s="42"/>
      <c r="L50" s="42"/>
      <c r="M50" s="42"/>
      <c r="N50" s="42"/>
      <c r="O50" s="42"/>
      <c r="P50" s="42"/>
    </row>
    <row r="51" spans="1:16" s="17" customFormat="1" x14ac:dyDescent="0.2">
      <c r="A51" s="44"/>
      <c r="B51" s="47"/>
      <c r="C51" s="43" t="s">
        <v>38</v>
      </c>
      <c r="D51" s="40" t="s">
        <v>22</v>
      </c>
      <c r="E51" s="41">
        <v>1</v>
      </c>
      <c r="F51" s="42"/>
      <c r="G51" s="42"/>
      <c r="H51" s="42"/>
      <c r="I51" s="42"/>
      <c r="J51" s="13"/>
      <c r="K51" s="42"/>
      <c r="L51" s="42"/>
      <c r="M51" s="42"/>
      <c r="N51" s="42"/>
      <c r="O51" s="42"/>
      <c r="P51" s="42"/>
    </row>
    <row r="52" spans="1:16" s="17" customFormat="1" ht="51" x14ac:dyDescent="0.2">
      <c r="A52" s="37">
        <v>15</v>
      </c>
      <c r="B52" s="38" t="s">
        <v>19</v>
      </c>
      <c r="C52" s="7" t="s">
        <v>162</v>
      </c>
      <c r="D52" s="46" t="s">
        <v>21</v>
      </c>
      <c r="E52" s="50">
        <v>163.30000000000001</v>
      </c>
      <c r="F52" s="42"/>
      <c r="G52" s="42"/>
      <c r="H52" s="42"/>
      <c r="I52" s="42"/>
      <c r="J52" s="42"/>
      <c r="K52" s="42"/>
      <c r="L52" s="42"/>
      <c r="M52" s="42"/>
      <c r="N52" s="42"/>
      <c r="O52" s="42"/>
      <c r="P52" s="42"/>
    </row>
    <row r="53" spans="1:16" s="17" customFormat="1" x14ac:dyDescent="0.2">
      <c r="A53" s="37"/>
      <c r="B53" s="38"/>
      <c r="C53" s="43"/>
      <c r="D53" s="40"/>
      <c r="E53" s="49"/>
      <c r="F53" s="42"/>
      <c r="G53" s="42"/>
      <c r="H53" s="42"/>
      <c r="I53" s="42"/>
      <c r="J53" s="42"/>
      <c r="K53" s="42"/>
      <c r="L53" s="42"/>
      <c r="M53" s="42"/>
      <c r="N53" s="42"/>
      <c r="O53" s="42"/>
      <c r="P53" s="42"/>
    </row>
    <row r="54" spans="1:16" s="17" customFormat="1" x14ac:dyDescent="0.2">
      <c r="A54" s="37"/>
      <c r="B54" s="38"/>
      <c r="C54" s="140" t="s">
        <v>32</v>
      </c>
      <c r="D54" s="40"/>
      <c r="E54" s="41"/>
      <c r="F54" s="42"/>
      <c r="G54" s="42"/>
      <c r="H54" s="42"/>
      <c r="I54" s="42"/>
      <c r="J54" s="42"/>
      <c r="K54" s="42"/>
      <c r="L54" s="42"/>
      <c r="M54" s="42"/>
      <c r="N54" s="42"/>
      <c r="O54" s="42"/>
      <c r="P54" s="42"/>
    </row>
    <row r="55" spans="1:16" s="17" customFormat="1" ht="51" x14ac:dyDescent="0.2">
      <c r="A55" s="37">
        <v>16</v>
      </c>
      <c r="B55" s="38" t="s">
        <v>19</v>
      </c>
      <c r="C55" s="48" t="s">
        <v>167</v>
      </c>
      <c r="D55" s="40" t="s">
        <v>21</v>
      </c>
      <c r="E55" s="41">
        <v>6.8</v>
      </c>
      <c r="F55" s="42"/>
      <c r="G55" s="42"/>
      <c r="H55" s="42"/>
      <c r="I55" s="42"/>
      <c r="J55" s="42"/>
      <c r="K55" s="42"/>
      <c r="L55" s="42"/>
      <c r="M55" s="42"/>
      <c r="N55" s="42"/>
      <c r="O55" s="42"/>
      <c r="P55" s="42"/>
    </row>
    <row r="56" spans="1:16" s="17" customFormat="1" ht="51" x14ac:dyDescent="0.2">
      <c r="A56" s="37"/>
      <c r="B56" s="38"/>
      <c r="C56" s="51" t="s">
        <v>65</v>
      </c>
      <c r="D56" s="46" t="s">
        <v>22</v>
      </c>
      <c r="E56" s="49">
        <v>1</v>
      </c>
      <c r="F56" s="42"/>
      <c r="G56" s="42"/>
      <c r="H56" s="42"/>
      <c r="I56" s="42"/>
      <c r="J56" s="42"/>
      <c r="K56" s="42"/>
      <c r="L56" s="42"/>
      <c r="M56" s="42"/>
      <c r="N56" s="42"/>
      <c r="O56" s="42"/>
      <c r="P56" s="42"/>
    </row>
    <row r="57" spans="1:16" s="17" customFormat="1" ht="38.25" x14ac:dyDescent="0.2">
      <c r="A57" s="37"/>
      <c r="B57" s="38"/>
      <c r="C57" s="51" t="s">
        <v>64</v>
      </c>
      <c r="D57" s="46" t="s">
        <v>22</v>
      </c>
      <c r="E57" s="49">
        <v>14</v>
      </c>
      <c r="F57" s="42"/>
      <c r="G57" s="42"/>
      <c r="H57" s="42"/>
      <c r="I57" s="42"/>
      <c r="J57" s="42"/>
      <c r="K57" s="42"/>
      <c r="L57" s="42"/>
      <c r="M57" s="42"/>
      <c r="N57" s="42"/>
      <c r="O57" s="42"/>
      <c r="P57" s="42"/>
    </row>
    <row r="58" spans="1:16" s="17" customFormat="1" x14ac:dyDescent="0.2">
      <c r="A58" s="37">
        <v>17</v>
      </c>
      <c r="B58" s="38" t="s">
        <v>19</v>
      </c>
      <c r="C58" s="48" t="s">
        <v>47</v>
      </c>
      <c r="D58" s="40" t="s">
        <v>21</v>
      </c>
      <c r="E58" s="50">
        <v>6.8</v>
      </c>
      <c r="F58" s="42"/>
      <c r="G58" s="42"/>
      <c r="H58" s="42"/>
      <c r="I58" s="42"/>
      <c r="J58" s="42"/>
      <c r="K58" s="42"/>
      <c r="L58" s="42"/>
      <c r="M58" s="42"/>
      <c r="N58" s="42"/>
      <c r="O58" s="42"/>
      <c r="P58" s="42"/>
    </row>
    <row r="59" spans="1:16" s="17" customFormat="1" x14ac:dyDescent="0.2">
      <c r="A59" s="37"/>
      <c r="B59" s="38"/>
      <c r="C59" s="43" t="s">
        <v>48</v>
      </c>
      <c r="D59" s="40" t="s">
        <v>21</v>
      </c>
      <c r="E59" s="50">
        <v>7.5</v>
      </c>
      <c r="F59" s="42"/>
      <c r="G59" s="42"/>
      <c r="H59" s="42"/>
      <c r="I59" s="42"/>
      <c r="J59" s="42"/>
      <c r="K59" s="42"/>
      <c r="L59" s="42"/>
      <c r="M59" s="42"/>
      <c r="N59" s="42"/>
      <c r="O59" s="42"/>
      <c r="P59" s="42"/>
    </row>
    <row r="60" spans="1:16" s="17" customFormat="1" ht="25.5" x14ac:dyDescent="0.2">
      <c r="A60" s="37"/>
      <c r="B60" s="38"/>
      <c r="C60" s="43" t="s">
        <v>79</v>
      </c>
      <c r="D60" s="148" t="s">
        <v>22</v>
      </c>
      <c r="E60" s="49">
        <v>1</v>
      </c>
      <c r="F60" s="42"/>
      <c r="G60" s="42"/>
      <c r="H60" s="42"/>
      <c r="I60" s="42"/>
      <c r="J60" s="42"/>
      <c r="K60" s="42"/>
      <c r="L60" s="42"/>
      <c r="M60" s="42"/>
      <c r="N60" s="42"/>
      <c r="O60" s="42"/>
      <c r="P60" s="42"/>
    </row>
    <row r="61" spans="1:16" s="17" customFormat="1" ht="25.5" x14ac:dyDescent="0.2">
      <c r="A61" s="37"/>
      <c r="B61" s="38"/>
      <c r="C61" s="43" t="s">
        <v>78</v>
      </c>
      <c r="D61" s="148" t="s">
        <v>22</v>
      </c>
      <c r="E61" s="49">
        <v>1</v>
      </c>
      <c r="F61" s="42"/>
      <c r="G61" s="42"/>
      <c r="H61" s="42"/>
      <c r="I61" s="42"/>
      <c r="J61" s="42"/>
      <c r="K61" s="42"/>
      <c r="L61" s="42"/>
      <c r="M61" s="42"/>
      <c r="N61" s="42"/>
      <c r="O61" s="42"/>
      <c r="P61" s="42"/>
    </row>
    <row r="62" spans="1:16" s="17" customFormat="1" ht="25.5" x14ac:dyDescent="0.2">
      <c r="A62" s="37"/>
      <c r="B62" s="38"/>
      <c r="C62" s="43" t="s">
        <v>40</v>
      </c>
      <c r="D62" s="46" t="s">
        <v>22</v>
      </c>
      <c r="E62" s="49">
        <v>1</v>
      </c>
      <c r="F62" s="42"/>
      <c r="G62" s="42"/>
      <c r="H62" s="42"/>
      <c r="I62" s="42"/>
      <c r="J62" s="42"/>
      <c r="K62" s="42"/>
      <c r="L62" s="42"/>
      <c r="M62" s="42"/>
      <c r="N62" s="42"/>
      <c r="O62" s="42"/>
      <c r="P62" s="42"/>
    </row>
    <row r="63" spans="1:16" s="17" customFormat="1" x14ac:dyDescent="0.2">
      <c r="A63" s="37"/>
      <c r="B63" s="38"/>
      <c r="C63" s="43" t="s">
        <v>363</v>
      </c>
      <c r="D63" s="148" t="s">
        <v>27</v>
      </c>
      <c r="E63" s="49">
        <v>1</v>
      </c>
      <c r="F63" s="42"/>
      <c r="G63" s="42"/>
      <c r="H63" s="42"/>
      <c r="I63" s="42"/>
      <c r="J63" s="42"/>
      <c r="K63" s="42"/>
      <c r="L63" s="42"/>
      <c r="M63" s="42"/>
      <c r="N63" s="42"/>
      <c r="O63" s="42"/>
      <c r="P63" s="42"/>
    </row>
    <row r="64" spans="1:16" s="17" customFormat="1" x14ac:dyDescent="0.2">
      <c r="A64" s="37"/>
      <c r="B64" s="38"/>
      <c r="C64" s="43"/>
      <c r="D64" s="148"/>
      <c r="E64" s="49"/>
      <c r="F64" s="42"/>
      <c r="G64" s="42"/>
      <c r="H64" s="42"/>
      <c r="I64" s="42"/>
      <c r="J64" s="42"/>
      <c r="K64" s="42"/>
      <c r="L64" s="42"/>
      <c r="M64" s="42"/>
      <c r="N64" s="42"/>
      <c r="O64" s="42"/>
      <c r="P64" s="42"/>
    </row>
    <row r="65" spans="1:16" s="17" customFormat="1" x14ac:dyDescent="0.2">
      <c r="A65" s="37"/>
      <c r="B65" s="38"/>
      <c r="C65" s="11" t="s">
        <v>152</v>
      </c>
      <c r="D65" s="148"/>
      <c r="E65" s="49"/>
      <c r="F65" s="42"/>
      <c r="G65" s="42"/>
      <c r="H65" s="42"/>
      <c r="I65" s="42"/>
      <c r="J65" s="42"/>
      <c r="K65" s="42"/>
      <c r="L65" s="42"/>
      <c r="M65" s="42"/>
      <c r="N65" s="42"/>
      <c r="O65" s="42"/>
      <c r="P65" s="42"/>
    </row>
    <row r="66" spans="1:16" s="17" customFormat="1" ht="25.5" x14ac:dyDescent="0.2">
      <c r="A66" s="37">
        <v>18</v>
      </c>
      <c r="B66" s="38" t="s">
        <v>19</v>
      </c>
      <c r="C66" s="52" t="s">
        <v>414</v>
      </c>
      <c r="D66" s="148" t="s">
        <v>39</v>
      </c>
      <c r="E66" s="49">
        <v>50</v>
      </c>
      <c r="F66" s="42"/>
      <c r="G66" s="42"/>
      <c r="H66" s="14"/>
      <c r="I66" s="42"/>
      <c r="J66" s="42"/>
      <c r="K66" s="42"/>
      <c r="L66" s="42"/>
      <c r="M66" s="42"/>
      <c r="N66" s="42"/>
      <c r="O66" s="42"/>
      <c r="P66" s="42"/>
    </row>
    <row r="67" spans="1:16" s="17" customFormat="1" x14ac:dyDescent="0.2">
      <c r="A67" s="37">
        <v>19</v>
      </c>
      <c r="B67" s="38" t="s">
        <v>19</v>
      </c>
      <c r="C67" s="52" t="s">
        <v>415</v>
      </c>
      <c r="D67" s="148" t="s">
        <v>39</v>
      </c>
      <c r="E67" s="49">
        <v>10</v>
      </c>
      <c r="F67" s="42"/>
      <c r="G67" s="42"/>
      <c r="H67" s="42"/>
      <c r="I67" s="42"/>
      <c r="J67" s="42"/>
      <c r="K67" s="42"/>
      <c r="L67" s="42"/>
      <c r="M67" s="42"/>
      <c r="N67" s="42"/>
      <c r="O67" s="42"/>
      <c r="P67" s="42"/>
    </row>
    <row r="68" spans="1:16" x14ac:dyDescent="0.2">
      <c r="A68" s="44"/>
      <c r="B68" s="38"/>
      <c r="C68" s="140"/>
      <c r="D68" s="40"/>
      <c r="E68" s="41"/>
      <c r="F68" s="42"/>
      <c r="G68" s="42"/>
      <c r="H68" s="42"/>
      <c r="I68" s="42"/>
      <c r="J68" s="42"/>
      <c r="K68" s="42"/>
      <c r="L68" s="42"/>
      <c r="M68" s="42"/>
      <c r="N68" s="42"/>
      <c r="O68" s="42"/>
      <c r="P68" s="42"/>
    </row>
    <row r="69" spans="1:16" x14ac:dyDescent="0.2">
      <c r="A69" s="44"/>
      <c r="B69" s="38"/>
      <c r="C69" s="11" t="s">
        <v>49</v>
      </c>
      <c r="D69" s="40"/>
      <c r="E69" s="41"/>
      <c r="F69" s="42"/>
      <c r="G69" s="42"/>
      <c r="H69" s="42"/>
      <c r="I69" s="42"/>
      <c r="J69" s="42"/>
      <c r="K69" s="42"/>
      <c r="L69" s="42"/>
      <c r="M69" s="42"/>
      <c r="N69" s="42"/>
      <c r="O69" s="42"/>
      <c r="P69" s="42"/>
    </row>
    <row r="70" spans="1:16" x14ac:dyDescent="0.2">
      <c r="A70" s="44">
        <v>20</v>
      </c>
      <c r="B70" s="38" t="s">
        <v>19</v>
      </c>
      <c r="C70" s="147" t="s">
        <v>419</v>
      </c>
      <c r="D70" s="40" t="s">
        <v>22</v>
      </c>
      <c r="E70" s="41">
        <v>1</v>
      </c>
      <c r="F70" s="42"/>
      <c r="G70" s="42"/>
      <c r="H70" s="42"/>
      <c r="I70" s="42"/>
      <c r="J70" s="42"/>
      <c r="K70" s="42"/>
      <c r="L70" s="42"/>
      <c r="M70" s="42"/>
      <c r="N70" s="42"/>
      <c r="O70" s="42"/>
      <c r="P70" s="42"/>
    </row>
    <row r="71" spans="1:16" x14ac:dyDescent="0.2">
      <c r="A71" s="44">
        <v>21</v>
      </c>
      <c r="B71" s="38" t="s">
        <v>19</v>
      </c>
      <c r="C71" s="147" t="s">
        <v>420</v>
      </c>
      <c r="D71" s="40" t="s">
        <v>421</v>
      </c>
      <c r="E71" s="41">
        <v>5</v>
      </c>
      <c r="F71" s="42"/>
      <c r="G71" s="42"/>
      <c r="H71" s="42"/>
      <c r="I71" s="42"/>
      <c r="J71" s="42"/>
      <c r="K71" s="42"/>
      <c r="L71" s="42"/>
      <c r="M71" s="42"/>
      <c r="N71" s="42"/>
      <c r="O71" s="42"/>
      <c r="P71" s="42"/>
    </row>
    <row r="72" spans="1:16" x14ac:dyDescent="0.2">
      <c r="A72" s="44"/>
      <c r="B72" s="38"/>
      <c r="C72" s="140" t="s">
        <v>51</v>
      </c>
      <c r="D72" s="40"/>
      <c r="E72" s="41"/>
      <c r="F72" s="42"/>
      <c r="G72" s="42"/>
      <c r="H72" s="42"/>
      <c r="I72" s="42"/>
      <c r="J72" s="42"/>
      <c r="K72" s="42"/>
      <c r="L72" s="42"/>
      <c r="M72" s="42"/>
      <c r="N72" s="42"/>
      <c r="O72" s="42"/>
      <c r="P72" s="42"/>
    </row>
    <row r="73" spans="1:16" ht="38.25" x14ac:dyDescent="0.2">
      <c r="A73" s="44">
        <v>22</v>
      </c>
      <c r="B73" s="38" t="s">
        <v>19</v>
      </c>
      <c r="C73" s="7" t="s">
        <v>416</v>
      </c>
      <c r="D73" s="15" t="s">
        <v>27</v>
      </c>
      <c r="E73" s="12">
        <v>1</v>
      </c>
      <c r="F73" s="42"/>
      <c r="G73" s="42"/>
      <c r="H73" s="42"/>
      <c r="I73" s="42"/>
      <c r="J73" s="42"/>
      <c r="K73" s="42"/>
      <c r="L73" s="42"/>
      <c r="M73" s="42"/>
      <c r="N73" s="42"/>
      <c r="O73" s="42"/>
      <c r="P73" s="42"/>
    </row>
    <row r="74" spans="1:16" ht="51" x14ac:dyDescent="0.2">
      <c r="A74" s="44">
        <v>23</v>
      </c>
      <c r="B74" s="38" t="s">
        <v>19</v>
      </c>
      <c r="C74" s="7" t="s">
        <v>417</v>
      </c>
      <c r="D74" s="15" t="s">
        <v>27</v>
      </c>
      <c r="E74" s="12">
        <v>1</v>
      </c>
      <c r="F74" s="42"/>
      <c r="G74" s="42"/>
      <c r="H74" s="42"/>
      <c r="I74" s="42"/>
      <c r="J74" s="42"/>
      <c r="K74" s="42"/>
      <c r="L74" s="42"/>
      <c r="M74" s="42"/>
      <c r="N74" s="42"/>
      <c r="O74" s="42"/>
      <c r="P74" s="42"/>
    </row>
    <row r="75" spans="1:16" ht="38.25" x14ac:dyDescent="0.2">
      <c r="A75" s="44">
        <v>24</v>
      </c>
      <c r="B75" s="38" t="s">
        <v>19</v>
      </c>
      <c r="C75" s="7" t="s">
        <v>418</v>
      </c>
      <c r="D75" s="15" t="s">
        <v>27</v>
      </c>
      <c r="E75" s="12">
        <v>1</v>
      </c>
      <c r="F75" s="13"/>
      <c r="G75" s="42"/>
      <c r="H75" s="14"/>
      <c r="I75" s="13"/>
      <c r="J75" s="13"/>
      <c r="K75" s="13"/>
      <c r="L75" s="13"/>
      <c r="M75" s="13"/>
      <c r="N75" s="13"/>
      <c r="O75" s="13"/>
      <c r="P75" s="13"/>
    </row>
    <row r="76" spans="1:16" x14ac:dyDescent="0.2">
      <c r="A76" s="47"/>
      <c r="B76" s="47"/>
      <c r="C76" s="7"/>
      <c r="D76" s="8"/>
      <c r="E76" s="8"/>
      <c r="F76" s="9"/>
      <c r="G76" s="9"/>
      <c r="H76" s="10"/>
      <c r="I76" s="9"/>
      <c r="J76" s="9"/>
      <c r="K76" s="9"/>
      <c r="L76" s="9"/>
      <c r="M76" s="9"/>
      <c r="N76" s="9"/>
      <c r="O76" s="9"/>
      <c r="P76" s="9"/>
    </row>
    <row r="77" spans="1:16" x14ac:dyDescent="0.2">
      <c r="A77" s="379" t="s">
        <v>85</v>
      </c>
      <c r="B77" s="379"/>
      <c r="C77" s="379"/>
      <c r="D77" s="379"/>
      <c r="E77" s="379"/>
      <c r="F77" s="379"/>
      <c r="G77" s="379"/>
      <c r="H77" s="379"/>
      <c r="I77" s="379"/>
      <c r="J77" s="379"/>
      <c r="K77" s="261"/>
      <c r="L77" s="181">
        <f>SUM(L16:L76)</f>
        <v>0</v>
      </c>
      <c r="M77" s="181">
        <f>SUM(M16:M76)</f>
        <v>0</v>
      </c>
      <c r="N77" s="181">
        <f>SUM(N16:N76)</f>
        <v>0</v>
      </c>
      <c r="O77" s="181">
        <f>SUM(O16:O76)</f>
        <v>0</v>
      </c>
      <c r="P77" s="181">
        <f>SUM(P16:P76)</f>
        <v>0</v>
      </c>
    </row>
    <row r="78" spans="1:16" x14ac:dyDescent="0.2">
      <c r="A78" s="380" t="s">
        <v>53</v>
      </c>
      <c r="B78" s="380"/>
      <c r="C78" s="380"/>
      <c r="D78" s="380"/>
      <c r="E78" s="380"/>
      <c r="F78" s="380"/>
      <c r="G78" s="380"/>
      <c r="H78" s="380"/>
      <c r="I78" s="380"/>
      <c r="J78" s="380"/>
      <c r="K78" s="272">
        <v>0.12</v>
      </c>
      <c r="L78" s="182"/>
      <c r="M78" s="182">
        <f>ROUND(M77*K78,2)</f>
        <v>0</v>
      </c>
      <c r="N78" s="182">
        <f>ROUND(N77*K78,2)</f>
        <v>0</v>
      </c>
      <c r="O78" s="182">
        <f>ROUND(O77*K78,2)</f>
        <v>0</v>
      </c>
      <c r="P78" s="182">
        <f>ROUND(P77*K78,2)</f>
        <v>0</v>
      </c>
    </row>
    <row r="79" spans="1:16" x14ac:dyDescent="0.2">
      <c r="A79" s="381" t="s">
        <v>54</v>
      </c>
      <c r="B79" s="381"/>
      <c r="C79" s="381"/>
      <c r="D79" s="381"/>
      <c r="E79" s="381"/>
      <c r="F79" s="381"/>
      <c r="G79" s="381"/>
      <c r="H79" s="381"/>
      <c r="I79" s="381"/>
      <c r="J79" s="381"/>
      <c r="K79" s="273"/>
      <c r="L79" s="182"/>
      <c r="M79" s="182"/>
      <c r="N79" s="182"/>
      <c r="O79" s="182"/>
      <c r="P79" s="182">
        <f>ROUND(P78*9%,2)</f>
        <v>0</v>
      </c>
    </row>
    <row r="80" spans="1:16" x14ac:dyDescent="0.2">
      <c r="A80" s="380" t="s">
        <v>55</v>
      </c>
      <c r="B80" s="380"/>
      <c r="C80" s="380"/>
      <c r="D80" s="380"/>
      <c r="E80" s="380"/>
      <c r="F80" s="380"/>
      <c r="G80" s="380"/>
      <c r="H80" s="380"/>
      <c r="I80" s="380"/>
      <c r="J80" s="380"/>
      <c r="K80" s="272">
        <v>0.06</v>
      </c>
      <c r="L80" s="182"/>
      <c r="M80" s="182">
        <f>ROUND(M77*K80,2)</f>
        <v>0</v>
      </c>
      <c r="N80" s="182">
        <f>ROUND(N77*K80,2)</f>
        <v>0</v>
      </c>
      <c r="O80" s="182">
        <f>ROUND(O77*K80,2)</f>
        <v>0</v>
      </c>
      <c r="P80" s="182">
        <f>ROUND(P77*K80,2)</f>
        <v>0</v>
      </c>
    </row>
    <row r="81" spans="1:16" x14ac:dyDescent="0.2">
      <c r="A81" s="385" t="s">
        <v>56</v>
      </c>
      <c r="B81" s="385"/>
      <c r="C81" s="385"/>
      <c r="D81" s="385"/>
      <c r="E81" s="385"/>
      <c r="F81" s="385"/>
      <c r="G81" s="385"/>
      <c r="H81" s="385"/>
      <c r="I81" s="385"/>
      <c r="J81" s="385"/>
      <c r="K81" s="56"/>
      <c r="L81" s="183"/>
      <c r="M81" s="183">
        <f>M77+M78+M80</f>
        <v>0</v>
      </c>
      <c r="N81" s="183">
        <f>N77+N78+N80</f>
        <v>0</v>
      </c>
      <c r="O81" s="183">
        <f>O77+O78+O80</f>
        <v>0</v>
      </c>
      <c r="P81" s="183">
        <f>P77+P78+P80</f>
        <v>0</v>
      </c>
    </row>
    <row r="82" spans="1:16" x14ac:dyDescent="0.2">
      <c r="A82" s="380" t="s">
        <v>57</v>
      </c>
      <c r="B82" s="380"/>
      <c r="C82" s="380"/>
      <c r="D82" s="380"/>
      <c r="E82" s="380"/>
      <c r="F82" s="380"/>
      <c r="G82" s="380"/>
      <c r="H82" s="380"/>
      <c r="I82" s="380"/>
      <c r="J82" s="380"/>
      <c r="K82" s="54">
        <v>0.21</v>
      </c>
      <c r="L82" s="182"/>
      <c r="M82" s="182">
        <f>ROUND(M81*K82,2)</f>
        <v>0</v>
      </c>
      <c r="N82" s="182">
        <f>ROUND(N81*K82,2)</f>
        <v>0</v>
      </c>
      <c r="O82" s="182">
        <f>ROUND(O81*K82,2)</f>
        <v>0</v>
      </c>
      <c r="P82" s="182">
        <f>ROUND(P81*K82,2)</f>
        <v>0</v>
      </c>
    </row>
    <row r="83" spans="1:16" x14ac:dyDescent="0.2">
      <c r="A83" s="385" t="s">
        <v>58</v>
      </c>
      <c r="B83" s="385"/>
      <c r="C83" s="385"/>
      <c r="D83" s="385"/>
      <c r="E83" s="385"/>
      <c r="F83" s="385"/>
      <c r="G83" s="385"/>
      <c r="H83" s="385"/>
      <c r="I83" s="385"/>
      <c r="J83" s="385"/>
      <c r="K83" s="56"/>
      <c r="L83" s="183"/>
      <c r="M83" s="183">
        <f>M81+M82</f>
        <v>0</v>
      </c>
      <c r="N83" s="183">
        <f>N81+N82</f>
        <v>0</v>
      </c>
      <c r="O83" s="183">
        <f>O81+O82</f>
        <v>0</v>
      </c>
      <c r="P83" s="183">
        <f>P81+P82</f>
        <v>0</v>
      </c>
    </row>
    <row r="84" spans="1:16" x14ac:dyDescent="0.2">
      <c r="A84" s="57"/>
      <c r="B84" s="57"/>
      <c r="C84" s="57"/>
      <c r="D84" s="57"/>
      <c r="E84" s="57"/>
      <c r="F84" s="57"/>
      <c r="G84" s="57"/>
      <c r="H84" s="57"/>
      <c r="I84" s="57"/>
      <c r="J84" s="57"/>
      <c r="K84" s="58"/>
      <c r="L84" s="59"/>
      <c r="M84" s="59"/>
      <c r="N84" s="59"/>
      <c r="O84" s="59"/>
      <c r="P84" s="59"/>
    </row>
    <row r="85" spans="1:16" x14ac:dyDescent="0.2">
      <c r="A85" s="141"/>
      <c r="B85" s="142"/>
      <c r="C85" s="142"/>
      <c r="D85" s="63"/>
      <c r="E85" s="142"/>
      <c r="F85" s="63"/>
      <c r="G85" s="63"/>
      <c r="H85" s="63"/>
      <c r="I85" s="63"/>
      <c r="J85" s="63"/>
      <c r="K85" s="63"/>
      <c r="L85" s="63"/>
      <c r="M85" s="63"/>
      <c r="N85" s="142"/>
      <c r="O85" s="142"/>
      <c r="P85" s="142"/>
    </row>
    <row r="86" spans="1:16" x14ac:dyDescent="0.2">
      <c r="A86" s="142"/>
      <c r="B86" s="142"/>
      <c r="C86" s="142"/>
      <c r="D86" s="63"/>
      <c r="E86" s="142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</row>
    <row r="87" spans="1:16" x14ac:dyDescent="0.2">
      <c r="A87" s="260" t="s">
        <v>60</v>
      </c>
      <c r="B87" s="386"/>
      <c r="C87" s="386"/>
      <c r="D87" s="63"/>
      <c r="E87" s="142"/>
      <c r="F87" s="63"/>
      <c r="G87" s="63"/>
      <c r="H87" s="260" t="s">
        <v>61</v>
      </c>
      <c r="I87" s="387"/>
      <c r="J87" s="387"/>
      <c r="K87" s="387"/>
      <c r="L87" s="387"/>
      <c r="M87" s="387"/>
      <c r="N87" s="387"/>
      <c r="O87" s="63"/>
      <c r="P87" s="63"/>
    </row>
    <row r="88" spans="1:16" x14ac:dyDescent="0.2">
      <c r="A88" s="142"/>
      <c r="B88" s="384" t="s">
        <v>62</v>
      </c>
      <c r="C88" s="384"/>
      <c r="D88" s="63"/>
      <c r="E88" s="142"/>
      <c r="F88" s="63"/>
      <c r="G88" s="63"/>
      <c r="H88" s="142"/>
      <c r="I88" s="384" t="s">
        <v>62</v>
      </c>
      <c r="J88" s="384"/>
      <c r="K88" s="384"/>
      <c r="L88" s="384"/>
      <c r="M88" s="384"/>
      <c r="N88" s="384"/>
      <c r="O88" s="63"/>
      <c r="P88" s="63"/>
    </row>
    <row r="89" spans="1:16" x14ac:dyDescent="0.2">
      <c r="A89" s="142"/>
      <c r="B89" s="142"/>
      <c r="C89" s="142"/>
      <c r="D89" s="63"/>
      <c r="E89" s="142"/>
      <c r="F89" s="63"/>
      <c r="G89" s="63"/>
      <c r="H89" s="63"/>
      <c r="I89" s="63"/>
      <c r="J89" s="63"/>
      <c r="K89" s="63"/>
      <c r="L89" s="63"/>
      <c r="M89" s="63"/>
      <c r="N89" s="63"/>
      <c r="O89" s="63"/>
      <c r="P89" s="63"/>
    </row>
    <row r="90" spans="1:16" x14ac:dyDescent="0.2">
      <c r="A90" s="142"/>
      <c r="B90" s="142"/>
      <c r="C90" s="142"/>
      <c r="D90" s="63"/>
      <c r="E90" s="142"/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63"/>
    </row>
  </sheetData>
  <mergeCells count="27">
    <mergeCell ref="B88:C88"/>
    <mergeCell ref="I88:N88"/>
    <mergeCell ref="A81:J81"/>
    <mergeCell ref="A82:J82"/>
    <mergeCell ref="A83:J83"/>
    <mergeCell ref="B87:C87"/>
    <mergeCell ref="I87:N87"/>
    <mergeCell ref="M11:P11"/>
    <mergeCell ref="A77:J77"/>
    <mergeCell ref="A78:J78"/>
    <mergeCell ref="A79:J79"/>
    <mergeCell ref="A80:J80"/>
    <mergeCell ref="F13:K13"/>
    <mergeCell ref="L13:P13"/>
    <mergeCell ref="A13:A14"/>
    <mergeCell ref="B13:B14"/>
    <mergeCell ref="C13:C14"/>
    <mergeCell ref="D13:D14"/>
    <mergeCell ref="E13:E14"/>
    <mergeCell ref="C7:P7"/>
    <mergeCell ref="A9:F9"/>
    <mergeCell ref="M9:P9"/>
    <mergeCell ref="A1:P1"/>
    <mergeCell ref="A3:P3"/>
    <mergeCell ref="A4:P4"/>
    <mergeCell ref="C5:P5"/>
    <mergeCell ref="C6:P6"/>
  </mergeCells>
  <conditionalFormatting sqref="D19">
    <cfRule type="cellIs" dxfId="19" priority="1" stopIfTrue="1" operator="equal">
      <formula>0</formula>
    </cfRule>
    <cfRule type="expression" dxfId="18" priority="2" stopIfTrue="1">
      <formula>#DIV/0!</formula>
    </cfRule>
  </conditionalFormatting>
  <pageMargins left="0.31496062992125984" right="0.31496062992125984" top="1.0236220472440944" bottom="0.43307086614173229" header="0.51181102362204722" footer="0.15748031496062992"/>
  <pageSetup paperSize="9" scale="53" fitToHeight="0" orientation="landscape" blackAndWhite="1" horizontalDpi="4294967292" verticalDpi="360" r:id="rId1"/>
  <headerFooter alignWithMargins="0">
    <oddFooter>&amp;R&amp;8&amp;P. lapa no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P78"/>
  <sheetViews>
    <sheetView topLeftCell="A37" zoomScaleNormal="100" workbookViewId="0">
      <selection activeCell="F20" sqref="F20"/>
    </sheetView>
  </sheetViews>
  <sheetFormatPr defaultColWidth="9.140625" defaultRowHeight="12.75" x14ac:dyDescent="0.2"/>
  <cols>
    <col min="1" max="2" width="8.7109375" style="143" customWidth="1"/>
    <col min="3" max="3" width="35.7109375" style="144" customWidth="1"/>
    <col min="4" max="4" width="9.7109375" style="145" customWidth="1"/>
    <col min="5" max="5" width="9.7109375" style="146" customWidth="1"/>
    <col min="6" max="6" width="8.7109375" style="143" customWidth="1"/>
    <col min="7" max="7" width="8.7109375" style="146" customWidth="1"/>
    <col min="8" max="11" width="8.7109375" style="70" customWidth="1"/>
    <col min="12" max="15" width="10.7109375" style="70" customWidth="1"/>
    <col min="16" max="16" width="12.7109375" style="70" customWidth="1"/>
    <col min="17" max="16384" width="9.140625" style="20"/>
  </cols>
  <sheetData>
    <row r="1" spans="1:16" s="1" customFormat="1" ht="13.15" customHeight="1" x14ac:dyDescent="0.2">
      <c r="A1" s="375" t="s">
        <v>178</v>
      </c>
      <c r="B1" s="375"/>
      <c r="C1" s="375"/>
      <c r="D1" s="375"/>
      <c r="E1" s="375"/>
      <c r="F1" s="375"/>
      <c r="G1" s="375"/>
      <c r="H1" s="375"/>
      <c r="I1" s="375"/>
      <c r="J1" s="375"/>
      <c r="K1" s="375"/>
      <c r="L1" s="375"/>
      <c r="M1" s="375"/>
      <c r="N1" s="375"/>
      <c r="O1" s="375"/>
      <c r="P1" s="375"/>
    </row>
    <row r="2" spans="1:16" s="1" customFormat="1" ht="13.15" customHeight="1" x14ac:dyDescent="0.2">
      <c r="A2" s="74"/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</row>
    <row r="3" spans="1:16" s="2" customFormat="1" ht="13.15" customHeight="1" x14ac:dyDescent="0.2">
      <c r="A3" s="376" t="s">
        <v>169</v>
      </c>
      <c r="B3" s="376"/>
      <c r="C3" s="376"/>
      <c r="D3" s="376"/>
      <c r="E3" s="376"/>
      <c r="F3" s="376"/>
      <c r="G3" s="376"/>
      <c r="H3" s="376"/>
      <c r="I3" s="376"/>
      <c r="J3" s="376"/>
      <c r="K3" s="376"/>
      <c r="L3" s="376"/>
      <c r="M3" s="376"/>
      <c r="N3" s="376"/>
      <c r="O3" s="376"/>
      <c r="P3" s="376"/>
    </row>
    <row r="4" spans="1:16" s="3" customFormat="1" ht="13.15" customHeight="1" x14ac:dyDescent="0.2">
      <c r="A4" s="377" t="s">
        <v>0</v>
      </c>
      <c r="B4" s="377"/>
      <c r="C4" s="377"/>
      <c r="D4" s="377"/>
      <c r="E4" s="377"/>
      <c r="F4" s="377"/>
      <c r="G4" s="377"/>
      <c r="H4" s="377"/>
      <c r="I4" s="377"/>
      <c r="J4" s="377"/>
      <c r="K4" s="377"/>
      <c r="L4" s="377"/>
      <c r="M4" s="377"/>
      <c r="N4" s="377"/>
      <c r="O4" s="377"/>
      <c r="P4" s="377"/>
    </row>
    <row r="5" spans="1:16" s="4" customFormat="1" x14ac:dyDescent="0.2">
      <c r="A5" s="21" t="s">
        <v>1</v>
      </c>
      <c r="B5" s="21"/>
      <c r="C5" s="372" t="s">
        <v>81</v>
      </c>
      <c r="D5" s="372"/>
      <c r="E5" s="372"/>
      <c r="F5" s="372"/>
      <c r="G5" s="372"/>
      <c r="H5" s="372"/>
      <c r="I5" s="372"/>
      <c r="J5" s="372"/>
      <c r="K5" s="372"/>
      <c r="L5" s="372"/>
      <c r="M5" s="372"/>
      <c r="N5" s="372"/>
      <c r="O5" s="372"/>
      <c r="P5" s="372"/>
    </row>
    <row r="6" spans="1:16" s="4" customFormat="1" x14ac:dyDescent="0.2">
      <c r="A6" s="21" t="s">
        <v>2</v>
      </c>
      <c r="B6" s="21"/>
      <c r="C6" s="372" t="s">
        <v>81</v>
      </c>
      <c r="D6" s="372"/>
      <c r="E6" s="372"/>
      <c r="F6" s="372"/>
      <c r="G6" s="372"/>
      <c r="H6" s="372"/>
      <c r="I6" s="372"/>
      <c r="J6" s="372"/>
      <c r="K6" s="372"/>
      <c r="L6" s="372"/>
      <c r="M6" s="372"/>
      <c r="N6" s="372"/>
      <c r="O6" s="372"/>
      <c r="P6" s="372"/>
    </row>
    <row r="7" spans="1:16" s="4" customFormat="1" x14ac:dyDescent="0.2">
      <c r="A7" s="21" t="s">
        <v>3</v>
      </c>
      <c r="B7" s="21"/>
      <c r="C7" s="372" t="s">
        <v>496</v>
      </c>
      <c r="D7" s="372"/>
      <c r="E7" s="372"/>
      <c r="F7" s="372"/>
      <c r="G7" s="372"/>
      <c r="H7" s="372"/>
      <c r="I7" s="372"/>
      <c r="J7" s="372"/>
      <c r="K7" s="372"/>
      <c r="L7" s="372"/>
      <c r="M7" s="372"/>
      <c r="N7" s="372"/>
      <c r="O7" s="372"/>
      <c r="P7" s="372"/>
    </row>
    <row r="8" spans="1:16" s="4" customFormat="1" x14ac:dyDescent="0.2">
      <c r="A8" s="21"/>
      <c r="B8" s="21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</row>
    <row r="9" spans="1:16" s="2" customFormat="1" x14ac:dyDescent="0.2">
      <c r="A9" s="373"/>
      <c r="B9" s="373"/>
      <c r="C9" s="373"/>
      <c r="D9" s="373"/>
      <c r="E9" s="373"/>
      <c r="F9" s="373"/>
      <c r="G9" s="21"/>
      <c r="H9" s="21"/>
      <c r="I9" s="23"/>
      <c r="J9" s="23"/>
      <c r="K9" s="23"/>
      <c r="L9" s="24"/>
      <c r="M9" s="374">
        <f>P66</f>
        <v>0</v>
      </c>
      <c r="N9" s="374"/>
      <c r="O9" s="374"/>
      <c r="P9" s="374"/>
    </row>
    <row r="10" spans="1:16" s="2" customFormat="1" x14ac:dyDescent="0.2">
      <c r="A10" s="25"/>
      <c r="B10" s="25"/>
      <c r="C10" s="26"/>
      <c r="D10" s="27"/>
      <c r="E10" s="28"/>
      <c r="F10" s="27"/>
      <c r="G10" s="27"/>
      <c r="H10" s="23"/>
      <c r="I10" s="23"/>
      <c r="J10" s="23"/>
      <c r="K10" s="23"/>
      <c r="L10" s="23"/>
      <c r="M10" s="29"/>
      <c r="N10" s="21"/>
      <c r="O10" s="21"/>
      <c r="P10" s="21"/>
    </row>
    <row r="11" spans="1:16" s="2" customFormat="1" x14ac:dyDescent="0.2">
      <c r="A11" s="25"/>
      <c r="B11" s="25"/>
      <c r="C11" s="26"/>
      <c r="D11" s="27"/>
      <c r="E11" s="28"/>
      <c r="F11" s="27"/>
      <c r="G11" s="27"/>
      <c r="H11" s="23"/>
      <c r="I11" s="23"/>
      <c r="J11" s="23"/>
      <c r="K11" s="23"/>
      <c r="L11" s="30"/>
      <c r="M11" s="378"/>
      <c r="N11" s="378"/>
      <c r="O11" s="378"/>
      <c r="P11" s="378"/>
    </row>
    <row r="12" spans="1:16" s="2" customFormat="1" x14ac:dyDescent="0.2">
      <c r="A12" s="24"/>
      <c r="B12" s="24"/>
      <c r="C12" s="24"/>
      <c r="D12" s="27"/>
      <c r="E12" s="27"/>
      <c r="F12" s="23"/>
      <c r="G12" s="23"/>
      <c r="H12" s="23"/>
      <c r="I12" s="23"/>
      <c r="J12" s="23"/>
      <c r="K12" s="23"/>
      <c r="L12" s="23"/>
      <c r="M12" s="30"/>
      <c r="N12" s="29"/>
      <c r="O12" s="21"/>
      <c r="P12" s="21"/>
    </row>
    <row r="13" spans="1:16" x14ac:dyDescent="0.2">
      <c r="A13" s="383" t="s">
        <v>4</v>
      </c>
      <c r="B13" s="383" t="s">
        <v>5</v>
      </c>
      <c r="C13" s="383" t="s">
        <v>6</v>
      </c>
      <c r="D13" s="383" t="s">
        <v>7</v>
      </c>
      <c r="E13" s="383" t="s">
        <v>8</v>
      </c>
      <c r="F13" s="382" t="s">
        <v>9</v>
      </c>
      <c r="G13" s="382"/>
      <c r="H13" s="382"/>
      <c r="I13" s="382"/>
      <c r="J13" s="382"/>
      <c r="K13" s="382"/>
      <c r="L13" s="382" t="s">
        <v>10</v>
      </c>
      <c r="M13" s="382"/>
      <c r="N13" s="382"/>
      <c r="O13" s="382"/>
      <c r="P13" s="382"/>
    </row>
    <row r="14" spans="1:16" ht="51" x14ac:dyDescent="0.2">
      <c r="A14" s="383"/>
      <c r="B14" s="383"/>
      <c r="C14" s="383"/>
      <c r="D14" s="383"/>
      <c r="E14" s="383"/>
      <c r="F14" s="31" t="s">
        <v>11</v>
      </c>
      <c r="G14" s="31" t="s">
        <v>12</v>
      </c>
      <c r="H14" s="31" t="s">
        <v>13</v>
      </c>
      <c r="I14" s="31" t="s">
        <v>362</v>
      </c>
      <c r="J14" s="31" t="s">
        <v>14</v>
      </c>
      <c r="K14" s="31" t="s">
        <v>15</v>
      </c>
      <c r="L14" s="31" t="s">
        <v>16</v>
      </c>
      <c r="M14" s="31" t="s">
        <v>13</v>
      </c>
      <c r="N14" s="31" t="s">
        <v>362</v>
      </c>
      <c r="O14" s="31" t="s">
        <v>14</v>
      </c>
      <c r="P14" s="31" t="s">
        <v>17</v>
      </c>
    </row>
    <row r="15" spans="1:16" ht="13.5" thickBot="1" x14ac:dyDescent="0.25">
      <c r="A15" s="32">
        <v>1</v>
      </c>
      <c r="B15" s="32"/>
      <c r="C15" s="32">
        <v>3</v>
      </c>
      <c r="D15" s="33">
        <v>4</v>
      </c>
      <c r="E15" s="32">
        <v>5</v>
      </c>
      <c r="F15" s="33">
        <v>6</v>
      </c>
      <c r="G15" s="32">
        <v>7</v>
      </c>
      <c r="H15" s="32">
        <v>8</v>
      </c>
      <c r="I15" s="33">
        <v>9</v>
      </c>
      <c r="J15" s="33">
        <v>10</v>
      </c>
      <c r="K15" s="32">
        <v>11</v>
      </c>
      <c r="L15" s="32">
        <v>12</v>
      </c>
      <c r="M15" s="32">
        <v>13</v>
      </c>
      <c r="N15" s="33">
        <v>14</v>
      </c>
      <c r="O15" s="33">
        <v>15</v>
      </c>
      <c r="P15" s="33">
        <v>16</v>
      </c>
    </row>
    <row r="16" spans="1:16" ht="13.5" thickTop="1" x14ac:dyDescent="0.2">
      <c r="A16" s="34"/>
      <c r="B16" s="35"/>
      <c r="C16" s="137" t="s">
        <v>18</v>
      </c>
      <c r="D16" s="138"/>
      <c r="E16" s="139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</row>
    <row r="17" spans="1:16" ht="25.5" x14ac:dyDescent="0.2">
      <c r="A17" s="37">
        <v>1</v>
      </c>
      <c r="B17" s="38" t="s">
        <v>19</v>
      </c>
      <c r="C17" s="39" t="s">
        <v>20</v>
      </c>
      <c r="D17" s="40" t="s">
        <v>27</v>
      </c>
      <c r="E17" s="41">
        <v>1</v>
      </c>
      <c r="F17" s="42"/>
      <c r="G17" s="42"/>
      <c r="H17" s="42"/>
      <c r="I17" s="42"/>
      <c r="J17" s="42"/>
      <c r="K17" s="42"/>
      <c r="L17" s="42"/>
      <c r="M17" s="42"/>
      <c r="N17" s="42"/>
      <c r="O17" s="42"/>
      <c r="P17" s="42"/>
    </row>
    <row r="18" spans="1:16" ht="25.5" x14ac:dyDescent="0.2">
      <c r="A18" s="37"/>
      <c r="B18" s="38"/>
      <c r="C18" s="43" t="s">
        <v>63</v>
      </c>
      <c r="D18" s="40" t="s">
        <v>22</v>
      </c>
      <c r="E18" s="41">
        <v>1</v>
      </c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42"/>
    </row>
    <row r="19" spans="1:16" ht="25.5" x14ac:dyDescent="0.2">
      <c r="A19" s="37"/>
      <c r="B19" s="38"/>
      <c r="C19" s="43" t="s">
        <v>23</v>
      </c>
      <c r="D19" s="40" t="s">
        <v>22</v>
      </c>
      <c r="E19" s="41">
        <v>1</v>
      </c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</row>
    <row r="20" spans="1:16" ht="38.25" x14ac:dyDescent="0.2">
      <c r="A20" s="37"/>
      <c r="B20" s="38"/>
      <c r="C20" s="43" t="s">
        <v>24</v>
      </c>
      <c r="D20" s="40" t="s">
        <v>25</v>
      </c>
      <c r="E20" s="41">
        <v>1</v>
      </c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</row>
    <row r="21" spans="1:16" x14ac:dyDescent="0.2">
      <c r="A21" s="37">
        <v>2</v>
      </c>
      <c r="B21" s="38" t="s">
        <v>19</v>
      </c>
      <c r="C21" s="39" t="s">
        <v>26</v>
      </c>
      <c r="D21" s="40" t="s">
        <v>27</v>
      </c>
      <c r="E21" s="41">
        <v>1</v>
      </c>
      <c r="F21" s="42"/>
      <c r="G21" s="42"/>
      <c r="H21" s="42"/>
      <c r="I21" s="42"/>
      <c r="J21" s="42"/>
      <c r="K21" s="42"/>
      <c r="L21" s="42"/>
      <c r="M21" s="42"/>
      <c r="N21" s="42"/>
      <c r="O21" s="42"/>
      <c r="P21" s="42"/>
    </row>
    <row r="22" spans="1:16" x14ac:dyDescent="0.2">
      <c r="A22" s="44"/>
      <c r="B22" s="38"/>
      <c r="C22" s="39"/>
      <c r="D22" s="40"/>
      <c r="E22" s="45"/>
      <c r="F22" s="13"/>
      <c r="G22" s="42"/>
      <c r="H22" s="42"/>
      <c r="I22" s="42"/>
      <c r="J22" s="42"/>
      <c r="K22" s="42"/>
      <c r="L22" s="42"/>
      <c r="M22" s="42"/>
      <c r="N22" s="42"/>
      <c r="O22" s="42"/>
      <c r="P22" s="42"/>
    </row>
    <row r="23" spans="1:16" x14ac:dyDescent="0.2">
      <c r="A23" s="44"/>
      <c r="B23" s="44"/>
      <c r="C23" s="11" t="s">
        <v>28</v>
      </c>
      <c r="D23" s="46"/>
      <c r="E23" s="12"/>
      <c r="F23" s="13"/>
      <c r="G23" s="13"/>
      <c r="H23" s="14"/>
      <c r="I23" s="13"/>
      <c r="J23" s="13"/>
      <c r="K23" s="13"/>
      <c r="L23" s="13"/>
      <c r="M23" s="13"/>
      <c r="N23" s="13"/>
      <c r="O23" s="13"/>
      <c r="P23" s="13"/>
    </row>
    <row r="24" spans="1:16" x14ac:dyDescent="0.2">
      <c r="A24" s="44"/>
      <c r="B24" s="38"/>
      <c r="C24" s="140" t="s">
        <v>31</v>
      </c>
      <c r="D24" s="40"/>
      <c r="E24" s="41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</row>
    <row r="25" spans="1:16" ht="38.25" x14ac:dyDescent="0.2">
      <c r="A25" s="44">
        <v>3</v>
      </c>
      <c r="B25" s="38" t="s">
        <v>19</v>
      </c>
      <c r="C25" s="52" t="s">
        <v>90</v>
      </c>
      <c r="D25" s="40" t="s">
        <v>21</v>
      </c>
      <c r="E25" s="41">
        <v>115.6</v>
      </c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</row>
    <row r="26" spans="1:16" x14ac:dyDescent="0.2">
      <c r="A26" s="44"/>
      <c r="B26" s="38"/>
      <c r="C26" s="140" t="s">
        <v>32</v>
      </c>
      <c r="D26" s="40"/>
      <c r="E26" s="41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</row>
    <row r="27" spans="1:16" ht="38.25" x14ac:dyDescent="0.2">
      <c r="A27" s="44">
        <v>4</v>
      </c>
      <c r="B27" s="38" t="s">
        <v>19</v>
      </c>
      <c r="C27" s="7" t="s">
        <v>91</v>
      </c>
      <c r="D27" s="15" t="s">
        <v>35</v>
      </c>
      <c r="E27" s="12">
        <v>42.7</v>
      </c>
      <c r="F27" s="13"/>
      <c r="G27" s="42"/>
      <c r="H27" s="14"/>
      <c r="I27" s="13"/>
      <c r="J27" s="13"/>
      <c r="K27" s="13"/>
      <c r="L27" s="13"/>
      <c r="M27" s="13"/>
      <c r="N27" s="13"/>
      <c r="O27" s="13"/>
      <c r="P27" s="13"/>
    </row>
    <row r="28" spans="1:16" x14ac:dyDescent="0.2">
      <c r="A28" s="44"/>
      <c r="B28" s="47"/>
      <c r="C28" s="7"/>
      <c r="D28" s="46"/>
      <c r="E28" s="8"/>
      <c r="F28" s="13"/>
      <c r="G28" s="13"/>
      <c r="H28" s="14"/>
      <c r="I28" s="13"/>
      <c r="J28" s="13"/>
      <c r="K28" s="13"/>
      <c r="L28" s="13"/>
      <c r="M28" s="13"/>
      <c r="N28" s="13"/>
      <c r="O28" s="13"/>
      <c r="P28" s="13"/>
    </row>
    <row r="29" spans="1:16" x14ac:dyDescent="0.2">
      <c r="A29" s="44"/>
      <c r="B29" s="47"/>
      <c r="C29" s="11" t="s">
        <v>36</v>
      </c>
      <c r="D29" s="46"/>
      <c r="E29" s="8"/>
      <c r="F29" s="13"/>
      <c r="G29" s="13"/>
      <c r="H29" s="14"/>
      <c r="I29" s="13"/>
      <c r="J29" s="13"/>
      <c r="K29" s="13"/>
      <c r="L29" s="13"/>
      <c r="M29" s="13"/>
      <c r="N29" s="13"/>
      <c r="O29" s="13"/>
      <c r="P29" s="13"/>
    </row>
    <row r="30" spans="1:16" x14ac:dyDescent="0.2">
      <c r="A30" s="44"/>
      <c r="B30" s="47"/>
      <c r="C30" s="140" t="s">
        <v>31</v>
      </c>
      <c r="D30" s="46"/>
      <c r="E30" s="8"/>
      <c r="F30" s="9"/>
      <c r="G30" s="9"/>
      <c r="H30" s="10"/>
      <c r="I30" s="9"/>
      <c r="J30" s="9"/>
      <c r="K30" s="9"/>
      <c r="L30" s="9"/>
      <c r="M30" s="9"/>
      <c r="N30" s="9"/>
      <c r="O30" s="9"/>
      <c r="P30" s="9"/>
    </row>
    <row r="31" spans="1:16" ht="165.75" x14ac:dyDescent="0.2">
      <c r="A31" s="37">
        <v>5</v>
      </c>
      <c r="B31" s="38" t="s">
        <v>19</v>
      </c>
      <c r="C31" s="147" t="s">
        <v>397</v>
      </c>
      <c r="D31" s="40" t="s">
        <v>21</v>
      </c>
      <c r="E31" s="41">
        <v>115.6</v>
      </c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</row>
    <row r="32" spans="1:16" ht="25.5" x14ac:dyDescent="0.2">
      <c r="A32" s="37"/>
      <c r="B32" s="38"/>
      <c r="C32" s="43" t="s">
        <v>42</v>
      </c>
      <c r="D32" s="46"/>
      <c r="E32" s="49">
        <v>1</v>
      </c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</row>
    <row r="33" spans="1:16" x14ac:dyDescent="0.2">
      <c r="A33" s="37"/>
      <c r="B33" s="38"/>
      <c r="C33" s="43" t="s">
        <v>398</v>
      </c>
      <c r="D33" s="46" t="s">
        <v>22</v>
      </c>
      <c r="E33" s="49">
        <v>2</v>
      </c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</row>
    <row r="34" spans="1:16" ht="25.5" x14ac:dyDescent="0.2">
      <c r="A34" s="44"/>
      <c r="B34" s="47"/>
      <c r="C34" s="43" t="s">
        <v>44</v>
      </c>
      <c r="D34" s="46" t="s">
        <v>22</v>
      </c>
      <c r="E34" s="49">
        <v>3</v>
      </c>
      <c r="F34" s="9"/>
      <c r="G34" s="9"/>
      <c r="H34" s="10"/>
      <c r="I34" s="42"/>
      <c r="J34" s="9"/>
      <c r="K34" s="42"/>
      <c r="L34" s="42"/>
      <c r="M34" s="42"/>
      <c r="N34" s="42"/>
      <c r="O34" s="42"/>
      <c r="P34" s="42"/>
    </row>
    <row r="35" spans="1:16" ht="25.5" x14ac:dyDescent="0.2">
      <c r="A35" s="37"/>
      <c r="B35" s="38"/>
      <c r="C35" s="43" t="s">
        <v>77</v>
      </c>
      <c r="D35" s="40" t="s">
        <v>22</v>
      </c>
      <c r="E35" s="49">
        <v>6</v>
      </c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</row>
    <row r="36" spans="1:16" x14ac:dyDescent="0.2">
      <c r="A36" s="37"/>
      <c r="B36" s="38"/>
      <c r="C36" s="43" t="s">
        <v>45</v>
      </c>
      <c r="D36" s="40" t="s">
        <v>22</v>
      </c>
      <c r="E36" s="49">
        <v>6</v>
      </c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</row>
    <row r="37" spans="1:16" ht="25.5" x14ac:dyDescent="0.2">
      <c r="A37" s="37"/>
      <c r="B37" s="38"/>
      <c r="C37" s="43" t="s">
        <v>95</v>
      </c>
      <c r="D37" s="46" t="s">
        <v>22</v>
      </c>
      <c r="E37" s="49">
        <v>1</v>
      </c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</row>
    <row r="38" spans="1:16" ht="25.5" x14ac:dyDescent="0.2">
      <c r="A38" s="37"/>
      <c r="B38" s="38"/>
      <c r="C38" s="43" t="s">
        <v>94</v>
      </c>
      <c r="D38" s="46" t="s">
        <v>22</v>
      </c>
      <c r="E38" s="49">
        <v>1</v>
      </c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</row>
    <row r="39" spans="1:16" ht="25.5" x14ac:dyDescent="0.2">
      <c r="A39" s="37"/>
      <c r="B39" s="38"/>
      <c r="C39" s="43" t="s">
        <v>93</v>
      </c>
      <c r="D39" s="46" t="s">
        <v>22</v>
      </c>
      <c r="E39" s="49">
        <v>2</v>
      </c>
      <c r="F39" s="42"/>
      <c r="G39" s="42"/>
      <c r="H39" s="42"/>
      <c r="I39" s="42"/>
      <c r="J39" s="42"/>
      <c r="K39" s="42"/>
      <c r="L39" s="42"/>
      <c r="M39" s="42"/>
      <c r="N39" s="42"/>
      <c r="O39" s="42"/>
      <c r="P39" s="42"/>
    </row>
    <row r="40" spans="1:16" x14ac:dyDescent="0.2">
      <c r="A40" s="37"/>
      <c r="B40" s="38"/>
      <c r="C40" s="43" t="s">
        <v>363</v>
      </c>
      <c r="D40" s="46" t="s">
        <v>27</v>
      </c>
      <c r="E40" s="49">
        <v>1</v>
      </c>
      <c r="F40" s="42"/>
      <c r="G40" s="42"/>
      <c r="H40" s="42"/>
      <c r="I40" s="42"/>
      <c r="J40" s="42"/>
      <c r="K40" s="42"/>
      <c r="L40" s="42"/>
      <c r="M40" s="42"/>
      <c r="N40" s="42"/>
      <c r="O40" s="42"/>
      <c r="P40" s="42"/>
    </row>
    <row r="41" spans="1:16" x14ac:dyDescent="0.2">
      <c r="A41" s="37"/>
      <c r="B41" s="38"/>
      <c r="C41" s="43"/>
      <c r="D41" s="40"/>
      <c r="E41" s="49"/>
      <c r="F41" s="42"/>
      <c r="G41" s="42"/>
      <c r="H41" s="42"/>
      <c r="I41" s="42"/>
      <c r="J41" s="42"/>
      <c r="K41" s="42"/>
      <c r="L41" s="42"/>
      <c r="M41" s="42"/>
      <c r="N41" s="42"/>
      <c r="O41" s="42"/>
      <c r="P41" s="42"/>
    </row>
    <row r="42" spans="1:16" x14ac:dyDescent="0.2">
      <c r="A42" s="37"/>
      <c r="B42" s="38"/>
      <c r="C42" s="140" t="s">
        <v>32</v>
      </c>
      <c r="D42" s="40"/>
      <c r="E42" s="41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2"/>
    </row>
    <row r="43" spans="1:16" ht="51" x14ac:dyDescent="0.2">
      <c r="A43" s="37">
        <v>6</v>
      </c>
      <c r="B43" s="38" t="s">
        <v>19</v>
      </c>
      <c r="C43" s="48" t="s">
        <v>392</v>
      </c>
      <c r="D43" s="40" t="s">
        <v>21</v>
      </c>
      <c r="E43" s="41">
        <v>42.7</v>
      </c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2"/>
    </row>
    <row r="44" spans="1:16" ht="25.5" x14ac:dyDescent="0.2">
      <c r="A44" s="37"/>
      <c r="B44" s="38"/>
      <c r="C44" s="51" t="s">
        <v>96</v>
      </c>
      <c r="D44" s="46" t="s">
        <v>22</v>
      </c>
      <c r="E44" s="49">
        <v>1</v>
      </c>
      <c r="F44" s="42"/>
      <c r="G44" s="42"/>
      <c r="H44" s="42"/>
      <c r="I44" s="42"/>
      <c r="J44" s="42"/>
      <c r="K44" s="42"/>
      <c r="L44" s="42"/>
      <c r="M44" s="42"/>
      <c r="N44" s="42"/>
      <c r="O44" s="42"/>
      <c r="P44" s="42"/>
    </row>
    <row r="45" spans="1:16" ht="28.5" customHeight="1" x14ac:dyDescent="0.2">
      <c r="A45" s="37"/>
      <c r="B45" s="38"/>
      <c r="C45" s="270" t="s">
        <v>393</v>
      </c>
      <c r="D45" s="46" t="s">
        <v>22</v>
      </c>
      <c r="E45" s="49">
        <v>10</v>
      </c>
      <c r="F45" s="42"/>
      <c r="G45" s="42"/>
      <c r="H45" s="42"/>
      <c r="I45" s="42"/>
      <c r="J45" s="42"/>
      <c r="K45" s="42"/>
      <c r="L45" s="42"/>
      <c r="M45" s="42"/>
      <c r="N45" s="42"/>
      <c r="O45" s="42"/>
      <c r="P45" s="42"/>
    </row>
    <row r="46" spans="1:16" ht="21" customHeight="1" x14ac:dyDescent="0.2">
      <c r="A46" s="37"/>
      <c r="B46" s="38"/>
      <c r="C46" s="270" t="s">
        <v>394</v>
      </c>
      <c r="D46" s="77" t="s">
        <v>21</v>
      </c>
      <c r="E46" s="49">
        <f>E43*1.1</f>
        <v>46.970000000000006</v>
      </c>
      <c r="F46" s="42"/>
      <c r="G46" s="42"/>
      <c r="H46" s="42"/>
      <c r="I46" s="42"/>
      <c r="J46" s="42"/>
      <c r="K46" s="42"/>
      <c r="L46" s="42"/>
      <c r="M46" s="42"/>
      <c r="N46" s="42"/>
      <c r="O46" s="42"/>
      <c r="P46" s="42"/>
    </row>
    <row r="47" spans="1:16" ht="127.5" x14ac:dyDescent="0.2">
      <c r="A47" s="75">
        <v>7</v>
      </c>
      <c r="B47" s="76" t="s">
        <v>19</v>
      </c>
      <c r="C47" s="7" t="s">
        <v>364</v>
      </c>
      <c r="D47" s="77" t="s">
        <v>21</v>
      </c>
      <c r="E47" s="78">
        <v>42.7</v>
      </c>
      <c r="F47" s="79"/>
      <c r="G47" s="79"/>
      <c r="H47" s="79"/>
      <c r="I47" s="79"/>
      <c r="J47" s="13"/>
      <c r="K47" s="13"/>
      <c r="L47" s="13"/>
      <c r="M47" s="13"/>
      <c r="N47" s="13"/>
      <c r="O47" s="13"/>
      <c r="P47" s="13"/>
    </row>
    <row r="48" spans="1:16" x14ac:dyDescent="0.2">
      <c r="A48" s="75"/>
      <c r="B48" s="76"/>
      <c r="C48" s="7"/>
      <c r="D48" s="77"/>
      <c r="E48" s="78"/>
      <c r="F48" s="79"/>
      <c r="G48" s="79"/>
      <c r="H48" s="79"/>
      <c r="I48" s="79"/>
      <c r="J48" s="13"/>
      <c r="K48" s="13"/>
      <c r="L48" s="13"/>
      <c r="M48" s="13"/>
      <c r="N48" s="13"/>
      <c r="O48" s="13"/>
      <c r="P48" s="13"/>
    </row>
    <row r="49" spans="1:16" x14ac:dyDescent="0.2">
      <c r="A49" s="44"/>
      <c r="B49" s="38"/>
      <c r="C49" s="11" t="s">
        <v>152</v>
      </c>
      <c r="D49" s="40"/>
      <c r="E49" s="41"/>
      <c r="F49" s="42"/>
      <c r="G49" s="42"/>
      <c r="H49" s="42"/>
      <c r="I49" s="42"/>
      <c r="J49" s="42"/>
      <c r="K49" s="13"/>
      <c r="L49" s="13"/>
      <c r="M49" s="13"/>
      <c r="N49" s="13"/>
      <c r="O49" s="13"/>
      <c r="P49" s="13"/>
    </row>
    <row r="50" spans="1:16" ht="25.5" x14ac:dyDescent="0.2">
      <c r="A50" s="44">
        <v>8</v>
      </c>
      <c r="B50" s="38" t="s">
        <v>19</v>
      </c>
      <c r="C50" s="7" t="s">
        <v>486</v>
      </c>
      <c r="D50" s="15" t="s">
        <v>186</v>
      </c>
      <c r="E50" s="12">
        <v>22</v>
      </c>
      <c r="F50" s="13"/>
      <c r="G50" s="42"/>
      <c r="H50" s="14"/>
      <c r="I50" s="13"/>
      <c r="J50" s="13"/>
      <c r="K50" s="13"/>
      <c r="L50" s="13"/>
      <c r="M50" s="13"/>
      <c r="N50" s="13"/>
      <c r="O50" s="13"/>
      <c r="P50" s="13"/>
    </row>
    <row r="51" spans="1:16" ht="25.5" x14ac:dyDescent="0.2">
      <c r="A51" s="37">
        <v>9</v>
      </c>
      <c r="B51" s="38" t="s">
        <v>19</v>
      </c>
      <c r="C51" s="52" t="s">
        <v>396</v>
      </c>
      <c r="D51" s="148" t="s">
        <v>39</v>
      </c>
      <c r="E51" s="41">
        <v>50</v>
      </c>
      <c r="F51" s="42"/>
      <c r="G51" s="42"/>
      <c r="H51" s="14"/>
      <c r="I51" s="42"/>
      <c r="J51" s="42"/>
      <c r="K51" s="42"/>
      <c r="L51" s="42"/>
      <c r="M51" s="42"/>
      <c r="N51" s="42"/>
      <c r="O51" s="42"/>
      <c r="P51" s="42"/>
    </row>
    <row r="52" spans="1:16" x14ac:dyDescent="0.2">
      <c r="A52" s="37"/>
      <c r="B52" s="38"/>
      <c r="C52" s="52"/>
      <c r="D52" s="40"/>
      <c r="E52" s="41"/>
      <c r="F52" s="42"/>
      <c r="G52" s="42"/>
      <c r="H52" s="42"/>
      <c r="I52" s="42"/>
      <c r="J52" s="42"/>
      <c r="K52" s="42"/>
      <c r="L52" s="42"/>
      <c r="M52" s="42"/>
      <c r="N52" s="42"/>
      <c r="O52" s="42"/>
      <c r="P52" s="42"/>
    </row>
    <row r="53" spans="1:16" x14ac:dyDescent="0.2">
      <c r="A53" s="37"/>
      <c r="B53" s="38"/>
      <c r="C53" s="11" t="s">
        <v>49</v>
      </c>
      <c r="D53" s="40"/>
      <c r="E53" s="41"/>
      <c r="F53" s="42"/>
      <c r="G53" s="42"/>
      <c r="H53" s="42"/>
      <c r="I53" s="42"/>
      <c r="J53" s="42"/>
      <c r="K53" s="42"/>
      <c r="L53" s="42"/>
      <c r="M53" s="42"/>
      <c r="N53" s="42"/>
      <c r="O53" s="42"/>
      <c r="P53" s="42"/>
    </row>
    <row r="54" spans="1:16" x14ac:dyDescent="0.2">
      <c r="A54" s="37">
        <v>10</v>
      </c>
      <c r="B54" s="38" t="s">
        <v>19</v>
      </c>
      <c r="C54" s="147" t="s">
        <v>384</v>
      </c>
      <c r="D54" s="15" t="s">
        <v>27</v>
      </c>
      <c r="E54" s="41">
        <v>1</v>
      </c>
      <c r="F54" s="42"/>
      <c r="G54" s="42"/>
      <c r="H54" s="42"/>
      <c r="I54" s="42"/>
      <c r="J54" s="42"/>
      <c r="K54" s="42"/>
      <c r="L54" s="42"/>
      <c r="M54" s="42"/>
      <c r="N54" s="42"/>
      <c r="O54" s="42"/>
      <c r="P54" s="42"/>
    </row>
    <row r="55" spans="1:16" ht="25.5" x14ac:dyDescent="0.2">
      <c r="A55" s="37">
        <v>11</v>
      </c>
      <c r="B55" s="38" t="s">
        <v>19</v>
      </c>
      <c r="C55" s="147" t="s">
        <v>50</v>
      </c>
      <c r="D55" s="40" t="s">
        <v>27</v>
      </c>
      <c r="E55" s="41">
        <v>1</v>
      </c>
      <c r="F55" s="42"/>
      <c r="G55" s="42"/>
      <c r="H55" s="42"/>
      <c r="I55" s="42"/>
      <c r="J55" s="42"/>
      <c r="K55" s="42"/>
      <c r="L55" s="42"/>
      <c r="M55" s="42"/>
      <c r="N55" s="42"/>
      <c r="O55" s="42"/>
      <c r="P55" s="42"/>
    </row>
    <row r="56" spans="1:16" x14ac:dyDescent="0.2">
      <c r="A56" s="47"/>
      <c r="B56" s="47"/>
      <c r="C56" s="7"/>
      <c r="D56" s="8"/>
      <c r="E56" s="8"/>
      <c r="F56" s="9"/>
      <c r="G56" s="9"/>
      <c r="H56" s="10"/>
      <c r="I56" s="9"/>
      <c r="J56" s="9"/>
      <c r="K56" s="9"/>
      <c r="L56" s="9"/>
      <c r="M56" s="9"/>
      <c r="N56" s="9"/>
      <c r="O56" s="9"/>
      <c r="P56" s="9"/>
    </row>
    <row r="57" spans="1:16" s="17" customFormat="1" x14ac:dyDescent="0.2">
      <c r="A57" s="379" t="s">
        <v>85</v>
      </c>
      <c r="B57" s="379"/>
      <c r="C57" s="379"/>
      <c r="D57" s="379"/>
      <c r="E57" s="379"/>
      <c r="F57" s="379"/>
      <c r="G57" s="379"/>
      <c r="H57" s="379"/>
      <c r="I57" s="379"/>
      <c r="J57" s="379"/>
      <c r="K57" s="73"/>
      <c r="L57" s="181">
        <f>SUM(L16:L56)</f>
        <v>0</v>
      </c>
      <c r="M57" s="181">
        <f>SUM(M16:M56)</f>
        <v>0</v>
      </c>
      <c r="N57" s="181">
        <f>SUM(N16:N56)</f>
        <v>0</v>
      </c>
      <c r="O57" s="181">
        <f>SUM(O16:O56)</f>
        <v>0</v>
      </c>
      <c r="P57" s="181">
        <f>SUM(P16:P56)</f>
        <v>0</v>
      </c>
    </row>
    <row r="58" spans="1:16" s="17" customFormat="1" x14ac:dyDescent="0.2">
      <c r="A58" s="380" t="s">
        <v>53</v>
      </c>
      <c r="B58" s="380"/>
      <c r="C58" s="380"/>
      <c r="D58" s="380"/>
      <c r="E58" s="380"/>
      <c r="F58" s="380"/>
      <c r="G58" s="380"/>
      <c r="H58" s="380"/>
      <c r="I58" s="380"/>
      <c r="J58" s="380"/>
      <c r="K58" s="264">
        <v>0.12</v>
      </c>
      <c r="L58" s="182"/>
      <c r="M58" s="182">
        <f>ROUND(M57*K58,2)</f>
        <v>0</v>
      </c>
      <c r="N58" s="182">
        <f>ROUND(N57*K58,2)</f>
        <v>0</v>
      </c>
      <c r="O58" s="182">
        <f>ROUND(O57*K58,2)</f>
        <v>0</v>
      </c>
      <c r="P58" s="182">
        <f>ROUND(P57*K58,2)</f>
        <v>0</v>
      </c>
    </row>
    <row r="59" spans="1:16" s="17" customFormat="1" x14ac:dyDescent="0.2">
      <c r="A59" s="381" t="s">
        <v>54</v>
      </c>
      <c r="B59" s="381"/>
      <c r="C59" s="381"/>
      <c r="D59" s="381"/>
      <c r="E59" s="381"/>
      <c r="F59" s="381"/>
      <c r="G59" s="381"/>
      <c r="H59" s="381"/>
      <c r="I59" s="381"/>
      <c r="J59" s="381"/>
      <c r="K59" s="265"/>
      <c r="L59" s="182"/>
      <c r="M59" s="182"/>
      <c r="N59" s="182"/>
      <c r="O59" s="182"/>
      <c r="P59" s="182">
        <f>ROUND(P58*9%,2)</f>
        <v>0</v>
      </c>
    </row>
    <row r="60" spans="1:16" s="17" customFormat="1" x14ac:dyDescent="0.2">
      <c r="A60" s="380" t="s">
        <v>55</v>
      </c>
      <c r="B60" s="380"/>
      <c r="C60" s="380"/>
      <c r="D60" s="380"/>
      <c r="E60" s="380"/>
      <c r="F60" s="380"/>
      <c r="G60" s="380"/>
      <c r="H60" s="380"/>
      <c r="I60" s="380"/>
      <c r="J60" s="380"/>
      <c r="K60" s="264">
        <v>0.06</v>
      </c>
      <c r="L60" s="182"/>
      <c r="M60" s="182">
        <f>ROUND(M57*K60,2)</f>
        <v>0</v>
      </c>
      <c r="N60" s="182">
        <f>ROUND(N57*K60,2)</f>
        <v>0</v>
      </c>
      <c r="O60" s="182">
        <f>ROUND(O57*K60,2)</f>
        <v>0</v>
      </c>
      <c r="P60" s="182">
        <f>ROUND(P57*K60,2)</f>
        <v>0</v>
      </c>
    </row>
    <row r="61" spans="1:16" s="17" customFormat="1" x14ac:dyDescent="0.2">
      <c r="A61" s="385" t="s">
        <v>56</v>
      </c>
      <c r="B61" s="385"/>
      <c r="C61" s="385"/>
      <c r="D61" s="385"/>
      <c r="E61" s="385"/>
      <c r="F61" s="385"/>
      <c r="G61" s="385"/>
      <c r="H61" s="385"/>
      <c r="I61" s="385"/>
      <c r="J61" s="385"/>
      <c r="K61" s="56"/>
      <c r="L61" s="183"/>
      <c r="M61" s="183">
        <f>M57+M58+M60</f>
        <v>0</v>
      </c>
      <c r="N61" s="183">
        <f>N57+N58+N60</f>
        <v>0</v>
      </c>
      <c r="O61" s="183">
        <f>O57+O58+O60</f>
        <v>0</v>
      </c>
      <c r="P61" s="183">
        <f>P57+P58+P60</f>
        <v>0</v>
      </c>
    </row>
    <row r="62" spans="1:16" s="17" customFormat="1" x14ac:dyDescent="0.2">
      <c r="A62" s="380" t="s">
        <v>57</v>
      </c>
      <c r="B62" s="380"/>
      <c r="C62" s="380"/>
      <c r="D62" s="380"/>
      <c r="E62" s="380"/>
      <c r="F62" s="380"/>
      <c r="G62" s="380"/>
      <c r="H62" s="380"/>
      <c r="I62" s="380"/>
      <c r="J62" s="380"/>
      <c r="K62" s="54">
        <v>0.21</v>
      </c>
      <c r="L62" s="182"/>
      <c r="M62" s="182">
        <f>ROUND(M61*K62,2)</f>
        <v>0</v>
      </c>
      <c r="N62" s="182">
        <f>ROUND(N61*K62,2)</f>
        <v>0</v>
      </c>
      <c r="O62" s="182">
        <f>ROUND(O61*K62,2)</f>
        <v>0</v>
      </c>
      <c r="P62" s="182">
        <f>ROUND(P61*K62,2)</f>
        <v>0</v>
      </c>
    </row>
    <row r="63" spans="1:16" s="17" customFormat="1" x14ac:dyDescent="0.2">
      <c r="A63" s="385" t="s">
        <v>58</v>
      </c>
      <c r="B63" s="385"/>
      <c r="C63" s="385"/>
      <c r="D63" s="385"/>
      <c r="E63" s="385"/>
      <c r="F63" s="385"/>
      <c r="G63" s="385"/>
      <c r="H63" s="385"/>
      <c r="I63" s="385"/>
      <c r="J63" s="385"/>
      <c r="K63" s="56"/>
      <c r="L63" s="183"/>
      <c r="M63" s="183">
        <f>M61+M62</f>
        <v>0</v>
      </c>
      <c r="N63" s="183">
        <f>N61+N62</f>
        <v>0</v>
      </c>
      <c r="O63" s="183">
        <f>O61+O62</f>
        <v>0</v>
      </c>
      <c r="P63" s="183">
        <f>P61+P62</f>
        <v>0</v>
      </c>
    </row>
    <row r="64" spans="1:16" s="17" customFormat="1" x14ac:dyDescent="0.2">
      <c r="A64" s="57"/>
      <c r="B64" s="57"/>
      <c r="C64" s="57"/>
      <c r="D64" s="57"/>
      <c r="E64" s="57"/>
      <c r="F64" s="57"/>
      <c r="G64" s="57"/>
      <c r="H64" s="57"/>
      <c r="I64" s="57"/>
      <c r="J64" s="57"/>
      <c r="K64" s="58"/>
      <c r="L64" s="59"/>
      <c r="M64" s="59"/>
      <c r="N64" s="59"/>
      <c r="O64" s="59"/>
      <c r="P64" s="59"/>
    </row>
    <row r="65" spans="1:16" s="17" customFormat="1" x14ac:dyDescent="0.2">
      <c r="A65" s="141"/>
      <c r="B65" s="142"/>
      <c r="C65" s="142"/>
      <c r="D65" s="63"/>
      <c r="E65" s="142"/>
      <c r="F65" s="63"/>
      <c r="G65" s="63"/>
      <c r="H65" s="63"/>
      <c r="I65" s="63"/>
      <c r="J65" s="63"/>
      <c r="K65" s="63"/>
      <c r="L65" s="63"/>
      <c r="M65" s="63"/>
      <c r="N65" s="142"/>
      <c r="O65" s="142"/>
      <c r="P65" s="142"/>
    </row>
    <row r="66" spans="1:16" s="17" customFormat="1" x14ac:dyDescent="0.2">
      <c r="A66" s="142"/>
      <c r="B66" s="142"/>
      <c r="C66" s="142"/>
      <c r="D66" s="63"/>
      <c r="E66" s="142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</row>
    <row r="67" spans="1:16" s="17" customFormat="1" x14ac:dyDescent="0.2">
      <c r="A67" s="24" t="s">
        <v>60</v>
      </c>
      <c r="B67" s="386"/>
      <c r="C67" s="386"/>
      <c r="D67" s="63"/>
      <c r="E67" s="142"/>
      <c r="F67" s="63"/>
      <c r="G67" s="63"/>
      <c r="H67" s="24" t="s">
        <v>61</v>
      </c>
      <c r="I67" s="387"/>
      <c r="J67" s="387"/>
      <c r="K67" s="387"/>
      <c r="L67" s="387"/>
      <c r="M67" s="387"/>
      <c r="N67" s="387"/>
      <c r="O67" s="63"/>
      <c r="P67" s="63"/>
    </row>
    <row r="68" spans="1:16" s="17" customFormat="1" x14ac:dyDescent="0.2">
      <c r="A68" s="142"/>
      <c r="B68" s="384" t="s">
        <v>62</v>
      </c>
      <c r="C68" s="384"/>
      <c r="D68" s="63"/>
      <c r="E68" s="142"/>
      <c r="F68" s="63"/>
      <c r="G68" s="63"/>
      <c r="H68" s="142"/>
      <c r="I68" s="384" t="s">
        <v>62</v>
      </c>
      <c r="J68" s="384"/>
      <c r="K68" s="384"/>
      <c r="L68" s="384"/>
      <c r="M68" s="384"/>
      <c r="N68" s="384"/>
      <c r="O68" s="63"/>
      <c r="P68" s="63"/>
    </row>
    <row r="69" spans="1:16" s="17" customFormat="1" x14ac:dyDescent="0.2">
      <c r="A69" s="142"/>
      <c r="B69" s="142"/>
      <c r="C69" s="142"/>
      <c r="D69" s="63"/>
      <c r="E69" s="142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</row>
    <row r="70" spans="1:16" s="17" customFormat="1" x14ac:dyDescent="0.2">
      <c r="A70" s="142"/>
      <c r="B70" s="142"/>
      <c r="C70" s="142"/>
      <c r="D70" s="63"/>
      <c r="E70" s="142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</row>
    <row r="71" spans="1:16" s="17" customFormat="1" x14ac:dyDescent="0.2">
      <c r="A71" s="143"/>
      <c r="B71" s="143"/>
      <c r="C71" s="144"/>
      <c r="D71" s="145"/>
      <c r="E71" s="146"/>
      <c r="F71" s="143"/>
      <c r="G71" s="146"/>
      <c r="H71" s="70"/>
      <c r="I71" s="70"/>
      <c r="J71" s="70"/>
      <c r="K71" s="70"/>
      <c r="L71" s="70"/>
      <c r="M71" s="70"/>
      <c r="N71" s="70"/>
      <c r="O71" s="70"/>
      <c r="P71" s="70"/>
    </row>
    <row r="72" spans="1:16" s="17" customFormat="1" x14ac:dyDescent="0.2">
      <c r="A72" s="143"/>
      <c r="B72" s="143"/>
      <c r="C72" s="144"/>
      <c r="D72" s="145"/>
      <c r="E72" s="146"/>
      <c r="F72" s="143"/>
      <c r="G72" s="146"/>
      <c r="H72" s="70"/>
      <c r="I72" s="70"/>
      <c r="J72" s="70"/>
      <c r="K72" s="70"/>
      <c r="L72" s="70"/>
      <c r="M72" s="70"/>
      <c r="N72" s="70"/>
      <c r="O72" s="70"/>
      <c r="P72" s="70"/>
    </row>
    <row r="73" spans="1:16" s="17" customFormat="1" x14ac:dyDescent="0.2">
      <c r="A73" s="143"/>
      <c r="B73" s="143"/>
      <c r="C73" s="144"/>
      <c r="D73" s="145"/>
      <c r="E73" s="146"/>
      <c r="F73" s="143"/>
      <c r="G73" s="146"/>
      <c r="H73" s="70"/>
      <c r="I73" s="70"/>
      <c r="J73" s="70"/>
      <c r="K73" s="70"/>
      <c r="L73" s="70"/>
      <c r="M73" s="70"/>
      <c r="N73" s="70"/>
      <c r="O73" s="70"/>
      <c r="P73" s="70"/>
    </row>
    <row r="74" spans="1:16" s="17" customFormat="1" x14ac:dyDescent="0.2">
      <c r="A74" s="143"/>
      <c r="B74" s="143"/>
      <c r="C74" s="144"/>
      <c r="D74" s="145"/>
      <c r="E74" s="146"/>
      <c r="F74" s="143"/>
      <c r="G74" s="146"/>
      <c r="H74" s="70"/>
      <c r="I74" s="70"/>
      <c r="J74" s="70"/>
      <c r="K74" s="70"/>
      <c r="L74" s="70"/>
      <c r="M74" s="70"/>
      <c r="N74" s="70"/>
      <c r="O74" s="70"/>
      <c r="P74" s="70"/>
    </row>
    <row r="75" spans="1:16" s="17" customFormat="1" x14ac:dyDescent="0.2">
      <c r="A75" s="143"/>
      <c r="B75" s="143"/>
      <c r="C75" s="144"/>
      <c r="D75" s="145"/>
      <c r="E75" s="146"/>
      <c r="F75" s="143"/>
      <c r="G75" s="146"/>
      <c r="H75" s="70"/>
      <c r="I75" s="70"/>
      <c r="J75" s="70"/>
      <c r="K75" s="70"/>
      <c r="L75" s="70"/>
      <c r="M75" s="70"/>
      <c r="N75" s="70"/>
      <c r="O75" s="70"/>
      <c r="P75" s="70"/>
    </row>
    <row r="76" spans="1:16" s="17" customFormat="1" x14ac:dyDescent="0.2">
      <c r="A76" s="143"/>
      <c r="B76" s="143"/>
      <c r="C76" s="144"/>
      <c r="D76" s="145"/>
      <c r="E76" s="146"/>
      <c r="F76" s="143"/>
      <c r="G76" s="146"/>
      <c r="H76" s="70"/>
      <c r="I76" s="70"/>
      <c r="J76" s="70"/>
      <c r="K76" s="70"/>
      <c r="L76" s="70"/>
      <c r="M76" s="70"/>
      <c r="N76" s="70"/>
      <c r="O76" s="70"/>
      <c r="P76" s="70"/>
    </row>
    <row r="77" spans="1:16" s="149" customFormat="1" x14ac:dyDescent="0.2">
      <c r="A77" s="143"/>
      <c r="B77" s="143"/>
      <c r="C77" s="144"/>
      <c r="D77" s="145"/>
      <c r="E77" s="146"/>
      <c r="F77" s="143"/>
      <c r="G77" s="146"/>
      <c r="H77" s="70"/>
      <c r="I77" s="70"/>
      <c r="J77" s="70"/>
      <c r="K77" s="70"/>
      <c r="L77" s="70"/>
      <c r="M77" s="70"/>
      <c r="N77" s="70"/>
      <c r="O77" s="70"/>
      <c r="P77" s="70"/>
    </row>
    <row r="78" spans="1:16" s="149" customFormat="1" x14ac:dyDescent="0.2">
      <c r="A78" s="143"/>
      <c r="B78" s="143"/>
      <c r="C78" s="144"/>
      <c r="D78" s="145"/>
      <c r="E78" s="146"/>
      <c r="F78" s="143"/>
      <c r="G78" s="146"/>
      <c r="H78" s="70"/>
      <c r="I78" s="70"/>
      <c r="J78" s="70"/>
      <c r="K78" s="70"/>
      <c r="L78" s="70"/>
      <c r="M78" s="70"/>
      <c r="N78" s="70"/>
      <c r="O78" s="70"/>
      <c r="P78" s="70"/>
    </row>
  </sheetData>
  <mergeCells count="27">
    <mergeCell ref="C7:P7"/>
    <mergeCell ref="A1:P1"/>
    <mergeCell ref="A3:P3"/>
    <mergeCell ref="A4:P4"/>
    <mergeCell ref="C5:P5"/>
    <mergeCell ref="C6:P6"/>
    <mergeCell ref="A61:J61"/>
    <mergeCell ref="A9:F9"/>
    <mergeCell ref="M9:P9"/>
    <mergeCell ref="M11:P11"/>
    <mergeCell ref="A13:A14"/>
    <mergeCell ref="B13:B14"/>
    <mergeCell ref="C13:C14"/>
    <mergeCell ref="D13:D14"/>
    <mergeCell ref="E13:E14"/>
    <mergeCell ref="F13:K13"/>
    <mergeCell ref="L13:P13"/>
    <mergeCell ref="A57:J57"/>
    <mergeCell ref="A58:J58"/>
    <mergeCell ref="A59:J59"/>
    <mergeCell ref="A60:J60"/>
    <mergeCell ref="B67:C67"/>
    <mergeCell ref="I67:N67"/>
    <mergeCell ref="B68:C68"/>
    <mergeCell ref="I68:N68"/>
    <mergeCell ref="A62:J62"/>
    <mergeCell ref="A63:J63"/>
  </mergeCells>
  <conditionalFormatting sqref="D19">
    <cfRule type="cellIs" dxfId="17" priority="1" stopIfTrue="1" operator="equal">
      <formula>0</formula>
    </cfRule>
    <cfRule type="expression" dxfId="16" priority="2" stopIfTrue="1">
      <formula>#DIV/0!</formula>
    </cfRule>
  </conditionalFormatting>
  <pageMargins left="0.31496062992125984" right="0.31496062992125984" top="1.0236220472440944" bottom="0.43307086614173229" header="0.51181102362204722" footer="0.15748031496062992"/>
  <pageSetup paperSize="9" scale="53" fitToHeight="0" orientation="landscape" blackAndWhite="1" horizontalDpi="4294967292" verticalDpi="360" r:id="rId1"/>
  <headerFooter alignWithMargins="0">
    <oddFooter>&amp;R&amp;8&amp;P. lapa no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P47"/>
  <sheetViews>
    <sheetView topLeftCell="A16" zoomScaleNormal="100" workbookViewId="0">
      <selection activeCell="G20" sqref="G20"/>
    </sheetView>
  </sheetViews>
  <sheetFormatPr defaultColWidth="9.140625" defaultRowHeight="12.75" x14ac:dyDescent="0.2"/>
  <cols>
    <col min="1" max="2" width="8.7109375" style="143" customWidth="1"/>
    <col min="3" max="3" width="35.7109375" style="144" customWidth="1"/>
    <col min="4" max="4" width="9.7109375" style="145" customWidth="1"/>
    <col min="5" max="5" width="9.7109375" style="146" customWidth="1"/>
    <col min="6" max="6" width="8.7109375" style="143" customWidth="1"/>
    <col min="7" max="7" width="8.7109375" style="146" customWidth="1"/>
    <col min="8" max="11" width="8.7109375" style="70" customWidth="1"/>
    <col min="12" max="15" width="10.7109375" style="70" customWidth="1"/>
    <col min="16" max="16" width="12.7109375" style="70" customWidth="1"/>
    <col min="17" max="16384" width="9.140625" style="20"/>
  </cols>
  <sheetData>
    <row r="1" spans="1:16" s="1" customFormat="1" ht="13.15" customHeight="1" x14ac:dyDescent="0.2">
      <c r="A1" s="375" t="s">
        <v>177</v>
      </c>
      <c r="B1" s="375"/>
      <c r="C1" s="375"/>
      <c r="D1" s="375"/>
      <c r="E1" s="375"/>
      <c r="F1" s="375"/>
      <c r="G1" s="375"/>
      <c r="H1" s="375"/>
      <c r="I1" s="375"/>
      <c r="J1" s="375"/>
      <c r="K1" s="375"/>
      <c r="L1" s="375"/>
      <c r="M1" s="375"/>
      <c r="N1" s="375"/>
      <c r="O1" s="375"/>
      <c r="P1" s="375"/>
    </row>
    <row r="2" spans="1:16" s="1" customFormat="1" ht="13.15" customHeight="1" x14ac:dyDescent="0.2">
      <c r="A2" s="74"/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</row>
    <row r="3" spans="1:16" s="2" customFormat="1" ht="13.15" customHeight="1" x14ac:dyDescent="0.2">
      <c r="A3" s="376" t="s">
        <v>169</v>
      </c>
      <c r="B3" s="376"/>
      <c r="C3" s="376"/>
      <c r="D3" s="376"/>
      <c r="E3" s="376"/>
      <c r="F3" s="376"/>
      <c r="G3" s="376"/>
      <c r="H3" s="376"/>
      <c r="I3" s="376"/>
      <c r="J3" s="376"/>
      <c r="K3" s="376"/>
      <c r="L3" s="376"/>
      <c r="M3" s="376"/>
      <c r="N3" s="376"/>
      <c r="O3" s="376"/>
      <c r="P3" s="376"/>
    </row>
    <row r="4" spans="1:16" s="3" customFormat="1" ht="13.15" customHeight="1" x14ac:dyDescent="0.2">
      <c r="A4" s="377" t="s">
        <v>0</v>
      </c>
      <c r="B4" s="377"/>
      <c r="C4" s="377"/>
      <c r="D4" s="377"/>
      <c r="E4" s="377"/>
      <c r="F4" s="377"/>
      <c r="G4" s="377"/>
      <c r="H4" s="377"/>
      <c r="I4" s="377"/>
      <c r="J4" s="377"/>
      <c r="K4" s="377"/>
      <c r="L4" s="377"/>
      <c r="M4" s="377"/>
      <c r="N4" s="377"/>
      <c r="O4" s="377"/>
      <c r="P4" s="377"/>
    </row>
    <row r="5" spans="1:16" s="4" customFormat="1" x14ac:dyDescent="0.2">
      <c r="A5" s="21" t="s">
        <v>1</v>
      </c>
      <c r="B5" s="21"/>
      <c r="C5" s="372" t="s">
        <v>81</v>
      </c>
      <c r="D5" s="372"/>
      <c r="E5" s="372"/>
      <c r="F5" s="372"/>
      <c r="G5" s="372"/>
      <c r="H5" s="372"/>
      <c r="I5" s="372"/>
      <c r="J5" s="372"/>
      <c r="K5" s="372"/>
      <c r="L5" s="372"/>
      <c r="M5" s="372"/>
      <c r="N5" s="372"/>
      <c r="O5" s="372"/>
      <c r="P5" s="372"/>
    </row>
    <row r="6" spans="1:16" s="4" customFormat="1" x14ac:dyDescent="0.2">
      <c r="A6" s="21" t="s">
        <v>2</v>
      </c>
      <c r="B6" s="21"/>
      <c r="C6" s="372" t="s">
        <v>81</v>
      </c>
      <c r="D6" s="372"/>
      <c r="E6" s="372"/>
      <c r="F6" s="372"/>
      <c r="G6" s="372"/>
      <c r="H6" s="372"/>
      <c r="I6" s="372"/>
      <c r="J6" s="372"/>
      <c r="K6" s="372"/>
      <c r="L6" s="372"/>
      <c r="M6" s="372"/>
      <c r="N6" s="372"/>
      <c r="O6" s="372"/>
      <c r="P6" s="372"/>
    </row>
    <row r="7" spans="1:16" s="4" customFormat="1" x14ac:dyDescent="0.2">
      <c r="A7" s="21" t="s">
        <v>3</v>
      </c>
      <c r="B7" s="21"/>
      <c r="C7" s="372" t="s">
        <v>496</v>
      </c>
      <c r="D7" s="372"/>
      <c r="E7" s="372"/>
      <c r="F7" s="372"/>
      <c r="G7" s="372"/>
      <c r="H7" s="372"/>
      <c r="I7" s="372"/>
      <c r="J7" s="372"/>
      <c r="K7" s="372"/>
      <c r="L7" s="372"/>
      <c r="M7" s="372"/>
      <c r="N7" s="372"/>
      <c r="O7" s="372"/>
      <c r="P7" s="372"/>
    </row>
    <row r="8" spans="1:16" s="4" customFormat="1" x14ac:dyDescent="0.2">
      <c r="A8" s="21"/>
      <c r="B8" s="21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</row>
    <row r="9" spans="1:16" s="2" customFormat="1" x14ac:dyDescent="0.2">
      <c r="A9" s="373"/>
      <c r="B9" s="373"/>
      <c r="C9" s="373"/>
      <c r="D9" s="373"/>
      <c r="E9" s="373"/>
      <c r="F9" s="373"/>
      <c r="G9" s="21"/>
      <c r="H9" s="21"/>
      <c r="I9" s="23"/>
      <c r="J9" s="23"/>
      <c r="K9" s="23"/>
      <c r="L9" s="24"/>
      <c r="M9" s="374">
        <f>P40</f>
        <v>0</v>
      </c>
      <c r="N9" s="374"/>
      <c r="O9" s="374"/>
      <c r="P9" s="374"/>
    </row>
    <row r="10" spans="1:16" s="2" customFormat="1" x14ac:dyDescent="0.2">
      <c r="A10" s="25"/>
      <c r="B10" s="25"/>
      <c r="C10" s="26"/>
      <c r="D10" s="27"/>
      <c r="E10" s="28"/>
      <c r="F10" s="27"/>
      <c r="G10" s="27"/>
      <c r="H10" s="23"/>
      <c r="I10" s="23"/>
      <c r="J10" s="23"/>
      <c r="K10" s="23"/>
      <c r="L10" s="23"/>
      <c r="M10" s="29"/>
      <c r="N10" s="21"/>
      <c r="O10" s="21"/>
      <c r="P10" s="21"/>
    </row>
    <row r="11" spans="1:16" s="2" customFormat="1" x14ac:dyDescent="0.2">
      <c r="A11" s="25"/>
      <c r="B11" s="25"/>
      <c r="C11" s="26"/>
      <c r="D11" s="27"/>
      <c r="E11" s="28"/>
      <c r="F11" s="27"/>
      <c r="G11" s="27"/>
      <c r="H11" s="23"/>
      <c r="I11" s="23"/>
      <c r="J11" s="23"/>
      <c r="K11" s="23"/>
      <c r="L11" s="30"/>
      <c r="M11" s="378"/>
      <c r="N11" s="378"/>
      <c r="O11" s="378"/>
      <c r="P11" s="378"/>
    </row>
    <row r="12" spans="1:16" s="2" customFormat="1" x14ac:dyDescent="0.2">
      <c r="A12" s="24"/>
      <c r="B12" s="24"/>
      <c r="C12" s="24"/>
      <c r="D12" s="27"/>
      <c r="E12" s="27"/>
      <c r="F12" s="23"/>
      <c r="G12" s="23"/>
      <c r="H12" s="23"/>
      <c r="I12" s="23"/>
      <c r="J12" s="23"/>
      <c r="K12" s="23"/>
      <c r="L12" s="23"/>
      <c r="M12" s="30"/>
      <c r="N12" s="29"/>
      <c r="O12" s="21"/>
      <c r="P12" s="21"/>
    </row>
    <row r="13" spans="1:16" x14ac:dyDescent="0.2">
      <c r="A13" s="383" t="s">
        <v>4</v>
      </c>
      <c r="B13" s="383" t="s">
        <v>5</v>
      </c>
      <c r="C13" s="383" t="s">
        <v>6</v>
      </c>
      <c r="D13" s="383" t="s">
        <v>7</v>
      </c>
      <c r="E13" s="383" t="s">
        <v>8</v>
      </c>
      <c r="F13" s="382" t="s">
        <v>9</v>
      </c>
      <c r="G13" s="382"/>
      <c r="H13" s="382"/>
      <c r="I13" s="382"/>
      <c r="J13" s="382"/>
      <c r="K13" s="382"/>
      <c r="L13" s="382" t="s">
        <v>10</v>
      </c>
      <c r="M13" s="382"/>
      <c r="N13" s="382"/>
      <c r="O13" s="382"/>
      <c r="P13" s="382"/>
    </row>
    <row r="14" spans="1:16" ht="51" x14ac:dyDescent="0.2">
      <c r="A14" s="383"/>
      <c r="B14" s="383"/>
      <c r="C14" s="383"/>
      <c r="D14" s="383"/>
      <c r="E14" s="383"/>
      <c r="F14" s="31" t="s">
        <v>11</v>
      </c>
      <c r="G14" s="31" t="s">
        <v>12</v>
      </c>
      <c r="H14" s="31" t="s">
        <v>13</v>
      </c>
      <c r="I14" s="31" t="s">
        <v>362</v>
      </c>
      <c r="J14" s="31" t="s">
        <v>14</v>
      </c>
      <c r="K14" s="31" t="s">
        <v>15</v>
      </c>
      <c r="L14" s="31" t="s">
        <v>16</v>
      </c>
      <c r="M14" s="31" t="s">
        <v>13</v>
      </c>
      <c r="N14" s="31" t="s">
        <v>362</v>
      </c>
      <c r="O14" s="31" t="s">
        <v>14</v>
      </c>
      <c r="P14" s="31" t="s">
        <v>17</v>
      </c>
    </row>
    <row r="15" spans="1:16" ht="13.5" thickBot="1" x14ac:dyDescent="0.25">
      <c r="A15" s="32">
        <v>1</v>
      </c>
      <c r="B15" s="32"/>
      <c r="C15" s="32">
        <v>3</v>
      </c>
      <c r="D15" s="33">
        <v>4</v>
      </c>
      <c r="E15" s="32">
        <v>5</v>
      </c>
      <c r="F15" s="33">
        <v>6</v>
      </c>
      <c r="G15" s="32">
        <v>7</v>
      </c>
      <c r="H15" s="32">
        <v>8</v>
      </c>
      <c r="I15" s="33">
        <v>9</v>
      </c>
      <c r="J15" s="33">
        <v>10</v>
      </c>
      <c r="K15" s="32">
        <v>11</v>
      </c>
      <c r="L15" s="32">
        <v>12</v>
      </c>
      <c r="M15" s="32">
        <v>13</v>
      </c>
      <c r="N15" s="33">
        <v>14</v>
      </c>
      <c r="O15" s="33">
        <v>15</v>
      </c>
      <c r="P15" s="33">
        <v>16</v>
      </c>
    </row>
    <row r="16" spans="1:16" ht="13.5" thickTop="1" x14ac:dyDescent="0.2">
      <c r="A16" s="34"/>
      <c r="B16" s="35"/>
      <c r="C16" s="137" t="s">
        <v>18</v>
      </c>
      <c r="D16" s="138"/>
      <c r="E16" s="139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</row>
    <row r="17" spans="1:16" ht="25.5" x14ac:dyDescent="0.2">
      <c r="A17" s="37">
        <v>1</v>
      </c>
      <c r="B17" s="38" t="s">
        <v>19</v>
      </c>
      <c r="C17" s="39" t="s">
        <v>20</v>
      </c>
      <c r="D17" s="40" t="s">
        <v>27</v>
      </c>
      <c r="E17" s="41">
        <v>1</v>
      </c>
      <c r="F17" s="42"/>
      <c r="G17" s="42"/>
      <c r="H17" s="42"/>
      <c r="I17" s="42"/>
      <c r="J17" s="42"/>
      <c r="K17" s="42"/>
      <c r="L17" s="42"/>
      <c r="M17" s="42"/>
      <c r="N17" s="42"/>
      <c r="O17" s="42"/>
      <c r="P17" s="42"/>
    </row>
    <row r="18" spans="1:16" ht="25.5" x14ac:dyDescent="0.2">
      <c r="A18" s="37"/>
      <c r="B18" s="38"/>
      <c r="C18" s="43" t="s">
        <v>63</v>
      </c>
      <c r="D18" s="40" t="s">
        <v>22</v>
      </c>
      <c r="E18" s="41">
        <v>1</v>
      </c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42"/>
    </row>
    <row r="19" spans="1:16" ht="25.5" x14ac:dyDescent="0.2">
      <c r="A19" s="37"/>
      <c r="B19" s="38"/>
      <c r="C19" s="43" t="s">
        <v>23</v>
      </c>
      <c r="D19" s="40" t="s">
        <v>22</v>
      </c>
      <c r="E19" s="41">
        <v>1</v>
      </c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</row>
    <row r="20" spans="1:16" ht="38.25" x14ac:dyDescent="0.2">
      <c r="A20" s="37"/>
      <c r="B20" s="38"/>
      <c r="C20" s="43" t="s">
        <v>24</v>
      </c>
      <c r="D20" s="40" t="s">
        <v>25</v>
      </c>
      <c r="E20" s="41">
        <v>1</v>
      </c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</row>
    <row r="21" spans="1:16" x14ac:dyDescent="0.2">
      <c r="A21" s="37">
        <v>2</v>
      </c>
      <c r="B21" s="38" t="s">
        <v>19</v>
      </c>
      <c r="C21" s="39" t="s">
        <v>26</v>
      </c>
      <c r="D21" s="40" t="s">
        <v>27</v>
      </c>
      <c r="E21" s="41">
        <v>1</v>
      </c>
      <c r="F21" s="42"/>
      <c r="G21" s="42"/>
      <c r="H21" s="42"/>
      <c r="I21" s="42"/>
      <c r="J21" s="42"/>
      <c r="K21" s="42"/>
      <c r="L21" s="42"/>
      <c r="M21" s="42"/>
      <c r="N21" s="42"/>
      <c r="O21" s="42"/>
      <c r="P21" s="42"/>
    </row>
    <row r="22" spans="1:16" x14ac:dyDescent="0.2">
      <c r="A22" s="44"/>
      <c r="B22" s="38"/>
      <c r="C22" s="39"/>
      <c r="D22" s="40"/>
      <c r="E22" s="45"/>
      <c r="F22" s="13"/>
      <c r="G22" s="42"/>
      <c r="H22" s="42"/>
      <c r="I22" s="42"/>
      <c r="J22" s="42"/>
      <c r="K22" s="42"/>
      <c r="L22" s="42"/>
      <c r="M22" s="42"/>
      <c r="N22" s="42"/>
      <c r="O22" s="42"/>
      <c r="P22" s="42"/>
    </row>
    <row r="23" spans="1:16" x14ac:dyDescent="0.2">
      <c r="A23" s="44"/>
      <c r="B23" s="44"/>
      <c r="C23" s="11" t="s">
        <v>28</v>
      </c>
      <c r="D23" s="46"/>
      <c r="E23" s="12"/>
      <c r="F23" s="13"/>
      <c r="G23" s="13"/>
      <c r="H23" s="14"/>
      <c r="I23" s="13"/>
      <c r="J23" s="13"/>
      <c r="K23" s="13"/>
      <c r="L23" s="13"/>
      <c r="M23" s="13"/>
      <c r="N23" s="13"/>
      <c r="O23" s="13"/>
      <c r="P23" s="13"/>
    </row>
    <row r="24" spans="1:16" x14ac:dyDescent="0.2">
      <c r="A24" s="44"/>
      <c r="B24" s="47"/>
      <c r="C24" s="140" t="s">
        <v>82</v>
      </c>
      <c r="D24" s="46"/>
      <c r="E24" s="8"/>
      <c r="F24" s="13"/>
      <c r="G24" s="13"/>
      <c r="H24" s="14"/>
      <c r="I24" s="13"/>
      <c r="J24" s="13"/>
      <c r="K24" s="13"/>
      <c r="L24" s="13"/>
      <c r="M24" s="13"/>
      <c r="N24" s="13"/>
      <c r="O24" s="13"/>
      <c r="P24" s="13"/>
    </row>
    <row r="25" spans="1:16" ht="25.5" x14ac:dyDescent="0.2">
      <c r="A25" s="44">
        <v>3</v>
      </c>
      <c r="B25" s="38" t="s">
        <v>19</v>
      </c>
      <c r="C25" s="52" t="s">
        <v>83</v>
      </c>
      <c r="D25" s="40" t="s">
        <v>27</v>
      </c>
      <c r="E25" s="41">
        <v>2</v>
      </c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</row>
    <row r="26" spans="1:16" x14ac:dyDescent="0.2">
      <c r="A26" s="44"/>
      <c r="B26" s="47"/>
      <c r="C26" s="7"/>
      <c r="D26" s="46"/>
      <c r="E26" s="8"/>
      <c r="F26" s="13"/>
      <c r="G26" s="13"/>
      <c r="H26" s="14"/>
      <c r="I26" s="13"/>
      <c r="J26" s="13"/>
      <c r="K26" s="13"/>
      <c r="L26" s="13"/>
      <c r="M26" s="13"/>
      <c r="N26" s="13"/>
      <c r="O26" s="13"/>
      <c r="P26" s="13"/>
    </row>
    <row r="27" spans="1:16" x14ac:dyDescent="0.2">
      <c r="A27" s="44"/>
      <c r="B27" s="47"/>
      <c r="C27" s="11" t="s">
        <v>69</v>
      </c>
      <c r="D27" s="46"/>
      <c r="E27" s="8"/>
      <c r="F27" s="13"/>
      <c r="G27" s="13"/>
      <c r="H27" s="14"/>
      <c r="I27" s="13"/>
      <c r="J27" s="13"/>
      <c r="K27" s="13"/>
      <c r="L27" s="13"/>
      <c r="M27" s="13"/>
      <c r="N27" s="13"/>
      <c r="O27" s="13"/>
      <c r="P27" s="13"/>
    </row>
    <row r="28" spans="1:16" x14ac:dyDescent="0.2">
      <c r="A28" s="44"/>
      <c r="B28" s="47"/>
      <c r="C28" s="140" t="s">
        <v>82</v>
      </c>
      <c r="D28" s="46"/>
      <c r="E28" s="8"/>
      <c r="F28" s="13"/>
      <c r="G28" s="13"/>
      <c r="H28" s="14"/>
      <c r="I28" s="13"/>
      <c r="J28" s="13"/>
      <c r="K28" s="13"/>
      <c r="L28" s="13"/>
      <c r="M28" s="13"/>
      <c r="N28" s="13"/>
      <c r="O28" s="13"/>
      <c r="P28" s="13"/>
    </row>
    <row r="29" spans="1:16" ht="191.25" x14ac:dyDescent="0.2">
      <c r="A29" s="37">
        <v>4</v>
      </c>
      <c r="B29" s="38" t="s">
        <v>19</v>
      </c>
      <c r="C29" s="147" t="s">
        <v>84</v>
      </c>
      <c r="D29" s="40" t="s">
        <v>27</v>
      </c>
      <c r="E29" s="41">
        <v>2</v>
      </c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</row>
    <row r="30" spans="1:16" x14ac:dyDescent="0.2">
      <c r="A30" s="37"/>
      <c r="B30" s="38"/>
      <c r="C30" s="52"/>
      <c r="D30" s="40"/>
      <c r="E30" s="41"/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42"/>
    </row>
    <row r="31" spans="1:16" x14ac:dyDescent="0.2">
      <c r="A31" s="37"/>
      <c r="B31" s="38"/>
      <c r="C31" s="11" t="s">
        <v>49</v>
      </c>
      <c r="D31" s="40"/>
      <c r="E31" s="41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</row>
    <row r="32" spans="1:16" ht="25.5" x14ac:dyDescent="0.2">
      <c r="A32" s="37">
        <v>5</v>
      </c>
      <c r="B32" s="38" t="s">
        <v>19</v>
      </c>
      <c r="C32" s="147" t="s">
        <v>50</v>
      </c>
      <c r="D32" s="40" t="s">
        <v>27</v>
      </c>
      <c r="E32" s="41">
        <v>1</v>
      </c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</row>
    <row r="33" spans="1:16" x14ac:dyDescent="0.2">
      <c r="A33" s="47"/>
      <c r="B33" s="47"/>
      <c r="C33" s="7"/>
      <c r="D33" s="8"/>
      <c r="E33" s="8"/>
      <c r="F33" s="9"/>
      <c r="G33" s="9"/>
      <c r="H33" s="10"/>
      <c r="I33" s="9"/>
      <c r="J33" s="9"/>
      <c r="K33" s="9"/>
      <c r="L33" s="9"/>
      <c r="M33" s="9"/>
      <c r="N33" s="9"/>
      <c r="O33" s="9"/>
      <c r="P33" s="9"/>
    </row>
    <row r="34" spans="1:16" s="17" customFormat="1" x14ac:dyDescent="0.2">
      <c r="A34" s="379" t="s">
        <v>85</v>
      </c>
      <c r="B34" s="379"/>
      <c r="C34" s="379"/>
      <c r="D34" s="379"/>
      <c r="E34" s="379"/>
      <c r="F34" s="379"/>
      <c r="G34" s="379"/>
      <c r="H34" s="379"/>
      <c r="I34" s="379"/>
      <c r="J34" s="379"/>
      <c r="K34" s="73"/>
      <c r="L34" s="181">
        <f>SUM(L16:L33)</f>
        <v>0</v>
      </c>
      <c r="M34" s="181">
        <f>SUM(M16:M33)</f>
        <v>0</v>
      </c>
      <c r="N34" s="181">
        <f>SUM(N16:N33)</f>
        <v>0</v>
      </c>
      <c r="O34" s="181">
        <f>SUM(O16:O33)</f>
        <v>0</v>
      </c>
      <c r="P34" s="181">
        <f>SUM(P16:P33)</f>
        <v>0</v>
      </c>
    </row>
    <row r="35" spans="1:16" s="17" customFormat="1" x14ac:dyDescent="0.2">
      <c r="A35" s="380" t="s">
        <v>53</v>
      </c>
      <c r="B35" s="380"/>
      <c r="C35" s="380"/>
      <c r="D35" s="380"/>
      <c r="E35" s="380"/>
      <c r="F35" s="380"/>
      <c r="G35" s="380"/>
      <c r="H35" s="380"/>
      <c r="I35" s="380"/>
      <c r="J35" s="380"/>
      <c r="K35" s="264">
        <v>0.12</v>
      </c>
      <c r="L35" s="182"/>
      <c r="M35" s="182">
        <f>ROUND(M34*K35,2)</f>
        <v>0</v>
      </c>
      <c r="N35" s="182">
        <f>ROUND(N34*K35,2)</f>
        <v>0</v>
      </c>
      <c r="O35" s="182">
        <f>ROUND(O34*K35,2)</f>
        <v>0</v>
      </c>
      <c r="P35" s="182">
        <f>ROUND(P34*K35,2)</f>
        <v>0</v>
      </c>
    </row>
    <row r="36" spans="1:16" s="17" customFormat="1" x14ac:dyDescent="0.2">
      <c r="A36" s="381" t="s">
        <v>54</v>
      </c>
      <c r="B36" s="381"/>
      <c r="C36" s="381"/>
      <c r="D36" s="381"/>
      <c r="E36" s="381"/>
      <c r="F36" s="381"/>
      <c r="G36" s="381"/>
      <c r="H36" s="381"/>
      <c r="I36" s="381"/>
      <c r="J36" s="381"/>
      <c r="K36" s="265"/>
      <c r="L36" s="182"/>
      <c r="M36" s="182"/>
      <c r="N36" s="182"/>
      <c r="O36" s="182"/>
      <c r="P36" s="182">
        <f>ROUND(P35*9%,2)</f>
        <v>0</v>
      </c>
    </row>
    <row r="37" spans="1:16" s="17" customFormat="1" x14ac:dyDescent="0.2">
      <c r="A37" s="380" t="s">
        <v>55</v>
      </c>
      <c r="B37" s="380"/>
      <c r="C37" s="380"/>
      <c r="D37" s="380"/>
      <c r="E37" s="380"/>
      <c r="F37" s="380"/>
      <c r="G37" s="380"/>
      <c r="H37" s="380"/>
      <c r="I37" s="380"/>
      <c r="J37" s="380"/>
      <c r="K37" s="264">
        <v>0.06</v>
      </c>
      <c r="L37" s="182"/>
      <c r="M37" s="182">
        <f>ROUND(M34*K37,2)</f>
        <v>0</v>
      </c>
      <c r="N37" s="182">
        <f>ROUND(N34*K37,2)</f>
        <v>0</v>
      </c>
      <c r="O37" s="182">
        <f>ROUND(O34*K37,2)</f>
        <v>0</v>
      </c>
      <c r="P37" s="182">
        <f>ROUND(P34*K37,2)</f>
        <v>0</v>
      </c>
    </row>
    <row r="38" spans="1:16" s="17" customFormat="1" x14ac:dyDescent="0.2">
      <c r="A38" s="385" t="s">
        <v>56</v>
      </c>
      <c r="B38" s="385"/>
      <c r="C38" s="385"/>
      <c r="D38" s="385"/>
      <c r="E38" s="385"/>
      <c r="F38" s="385"/>
      <c r="G38" s="385"/>
      <c r="H38" s="385"/>
      <c r="I38" s="385"/>
      <c r="J38" s="385"/>
      <c r="K38" s="56"/>
      <c r="L38" s="183"/>
      <c r="M38" s="183">
        <f>M34+M35+M37</f>
        <v>0</v>
      </c>
      <c r="N38" s="183">
        <f>N34+N35+N37</f>
        <v>0</v>
      </c>
      <c r="O38" s="183">
        <f>O34+O35+O37</f>
        <v>0</v>
      </c>
      <c r="P38" s="183">
        <f>P34+P35+P37</f>
        <v>0</v>
      </c>
    </row>
    <row r="39" spans="1:16" s="17" customFormat="1" x14ac:dyDescent="0.2">
      <c r="A39" s="380" t="s">
        <v>57</v>
      </c>
      <c r="B39" s="380"/>
      <c r="C39" s="380"/>
      <c r="D39" s="380"/>
      <c r="E39" s="380"/>
      <c r="F39" s="380"/>
      <c r="G39" s="380"/>
      <c r="H39" s="380"/>
      <c r="I39" s="380"/>
      <c r="J39" s="380"/>
      <c r="K39" s="54">
        <v>0.21</v>
      </c>
      <c r="L39" s="182"/>
      <c r="M39" s="182">
        <f>ROUND(M38*K39,2)</f>
        <v>0</v>
      </c>
      <c r="N39" s="182">
        <f>ROUND(N38*K39,2)</f>
        <v>0</v>
      </c>
      <c r="O39" s="182">
        <f>ROUND(O38*K39,2)</f>
        <v>0</v>
      </c>
      <c r="P39" s="182">
        <f>ROUND(P38*K39,2)</f>
        <v>0</v>
      </c>
    </row>
    <row r="40" spans="1:16" s="17" customFormat="1" x14ac:dyDescent="0.2">
      <c r="A40" s="385" t="s">
        <v>58</v>
      </c>
      <c r="B40" s="385"/>
      <c r="C40" s="385"/>
      <c r="D40" s="385"/>
      <c r="E40" s="385"/>
      <c r="F40" s="385"/>
      <c r="G40" s="385"/>
      <c r="H40" s="385"/>
      <c r="I40" s="385"/>
      <c r="J40" s="385"/>
      <c r="K40" s="56"/>
      <c r="L40" s="183"/>
      <c r="M40" s="183">
        <f>M38+M39</f>
        <v>0</v>
      </c>
      <c r="N40" s="183">
        <f>N38+N39</f>
        <v>0</v>
      </c>
      <c r="O40" s="183">
        <f>O38+O39</f>
        <v>0</v>
      </c>
      <c r="P40" s="183">
        <f>P38+P39</f>
        <v>0</v>
      </c>
    </row>
    <row r="41" spans="1:16" s="17" customFormat="1" x14ac:dyDescent="0.2">
      <c r="A41" s="57"/>
      <c r="B41" s="57"/>
      <c r="C41" s="57"/>
      <c r="D41" s="57"/>
      <c r="E41" s="57"/>
      <c r="F41" s="57"/>
      <c r="G41" s="57"/>
      <c r="H41" s="57"/>
      <c r="I41" s="57"/>
      <c r="J41" s="57"/>
      <c r="K41" s="58"/>
      <c r="L41" s="59"/>
      <c r="M41" s="59"/>
      <c r="N41" s="59"/>
      <c r="O41" s="59"/>
      <c r="P41" s="59"/>
    </row>
    <row r="42" spans="1:16" s="17" customFormat="1" x14ac:dyDescent="0.2">
      <c r="A42" s="141"/>
      <c r="B42" s="142"/>
      <c r="C42" s="142"/>
      <c r="D42" s="63"/>
      <c r="E42" s="142"/>
      <c r="F42" s="63"/>
      <c r="G42" s="63"/>
      <c r="H42" s="63"/>
      <c r="I42" s="63"/>
      <c r="J42" s="63"/>
      <c r="K42" s="63"/>
      <c r="L42" s="63"/>
      <c r="M42" s="63"/>
      <c r="N42" s="142"/>
      <c r="O42" s="142"/>
      <c r="P42" s="142"/>
    </row>
    <row r="43" spans="1:16" s="17" customFormat="1" x14ac:dyDescent="0.2">
      <c r="A43" s="142"/>
      <c r="B43" s="142"/>
      <c r="C43" s="142"/>
      <c r="D43" s="63"/>
      <c r="E43" s="142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</row>
    <row r="44" spans="1:16" s="149" customFormat="1" x14ac:dyDescent="0.2">
      <c r="A44" s="24" t="s">
        <v>60</v>
      </c>
      <c r="B44" s="386"/>
      <c r="C44" s="386"/>
      <c r="D44" s="63"/>
      <c r="E44" s="142"/>
      <c r="F44" s="63"/>
      <c r="G44" s="63"/>
      <c r="H44" s="24" t="s">
        <v>61</v>
      </c>
      <c r="I44" s="387"/>
      <c r="J44" s="387"/>
      <c r="K44" s="387"/>
      <c r="L44" s="387"/>
      <c r="M44" s="387"/>
      <c r="N44" s="387"/>
      <c r="O44" s="63"/>
      <c r="P44" s="63"/>
    </row>
    <row r="45" spans="1:16" s="149" customFormat="1" x14ac:dyDescent="0.2">
      <c r="A45" s="142"/>
      <c r="B45" s="384" t="s">
        <v>62</v>
      </c>
      <c r="C45" s="384"/>
      <c r="D45" s="63"/>
      <c r="E45" s="142"/>
      <c r="F45" s="63"/>
      <c r="G45" s="63"/>
      <c r="H45" s="142"/>
      <c r="I45" s="384" t="s">
        <v>62</v>
      </c>
      <c r="J45" s="384"/>
      <c r="K45" s="384"/>
      <c r="L45" s="384"/>
      <c r="M45" s="384"/>
      <c r="N45" s="384"/>
      <c r="O45" s="63"/>
      <c r="P45" s="63"/>
    </row>
    <row r="46" spans="1:16" s="17" customFormat="1" x14ac:dyDescent="0.2">
      <c r="A46" s="142"/>
      <c r="B46" s="142"/>
      <c r="C46" s="142"/>
      <c r="D46" s="63"/>
      <c r="E46" s="142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</row>
    <row r="47" spans="1:16" s="149" customFormat="1" x14ac:dyDescent="0.2">
      <c r="A47" s="142"/>
      <c r="B47" s="142"/>
      <c r="C47" s="142"/>
      <c r="D47" s="63"/>
      <c r="E47" s="142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</row>
  </sheetData>
  <mergeCells count="27">
    <mergeCell ref="C7:P7"/>
    <mergeCell ref="A1:P1"/>
    <mergeCell ref="A3:P3"/>
    <mergeCell ref="A4:P4"/>
    <mergeCell ref="C5:P5"/>
    <mergeCell ref="C6:P6"/>
    <mergeCell ref="L13:P13"/>
    <mergeCell ref="A34:J34"/>
    <mergeCell ref="A35:J35"/>
    <mergeCell ref="A36:J36"/>
    <mergeCell ref="A9:F9"/>
    <mergeCell ref="M9:P9"/>
    <mergeCell ref="M11:P11"/>
    <mergeCell ref="A13:A14"/>
    <mergeCell ref="B13:B14"/>
    <mergeCell ref="C13:C14"/>
    <mergeCell ref="D13:D14"/>
    <mergeCell ref="E13:E14"/>
    <mergeCell ref="F13:K13"/>
    <mergeCell ref="B44:C44"/>
    <mergeCell ref="I44:N44"/>
    <mergeCell ref="B45:C45"/>
    <mergeCell ref="I45:N45"/>
    <mergeCell ref="A37:J37"/>
    <mergeCell ref="A38:J38"/>
    <mergeCell ref="A39:J39"/>
    <mergeCell ref="A40:J40"/>
  </mergeCells>
  <conditionalFormatting sqref="D19">
    <cfRule type="cellIs" dxfId="15" priority="1" stopIfTrue="1" operator="equal">
      <formula>0</formula>
    </cfRule>
    <cfRule type="expression" dxfId="14" priority="2" stopIfTrue="1">
      <formula>#DIV/0!</formula>
    </cfRule>
  </conditionalFormatting>
  <pageMargins left="0.31496062992125984" right="0.31496062992125984" top="1.0236220472440944" bottom="0.43307086614173229" header="0.51181102362204722" footer="0.15748031496062992"/>
  <pageSetup paperSize="9" scale="53" fitToHeight="0" orientation="landscape" blackAndWhite="1" horizontalDpi="4294967292" verticalDpi="360" r:id="rId1"/>
  <headerFooter alignWithMargins="0">
    <oddFooter>&amp;R&amp;8&amp;P. lapa no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P47"/>
  <sheetViews>
    <sheetView topLeftCell="A19" zoomScaleNormal="100" workbookViewId="0">
      <selection activeCell="C7" sqref="C7:P7"/>
    </sheetView>
  </sheetViews>
  <sheetFormatPr defaultColWidth="9.140625" defaultRowHeight="12.75" x14ac:dyDescent="0.2"/>
  <cols>
    <col min="1" max="2" width="8.7109375" style="143" customWidth="1"/>
    <col min="3" max="3" width="35.7109375" style="144" customWidth="1"/>
    <col min="4" max="4" width="9.7109375" style="145" customWidth="1"/>
    <col min="5" max="5" width="9.7109375" style="146" customWidth="1"/>
    <col min="6" max="6" width="8.7109375" style="143" customWidth="1"/>
    <col min="7" max="7" width="8.7109375" style="146" customWidth="1"/>
    <col min="8" max="11" width="8.7109375" style="70" customWidth="1"/>
    <col min="12" max="15" width="10.7109375" style="70" customWidth="1"/>
    <col min="16" max="16" width="12.7109375" style="70" customWidth="1"/>
    <col min="17" max="16384" width="9.140625" style="20"/>
  </cols>
  <sheetData>
    <row r="1" spans="1:16" s="1" customFormat="1" ht="13.15" customHeight="1" x14ac:dyDescent="0.2">
      <c r="A1" s="375" t="s">
        <v>176</v>
      </c>
      <c r="B1" s="375"/>
      <c r="C1" s="375"/>
      <c r="D1" s="375"/>
      <c r="E1" s="375"/>
      <c r="F1" s="375"/>
      <c r="G1" s="375"/>
      <c r="H1" s="375"/>
      <c r="I1" s="375"/>
      <c r="J1" s="375"/>
      <c r="K1" s="375"/>
      <c r="L1" s="375"/>
      <c r="M1" s="375"/>
      <c r="N1" s="375"/>
      <c r="O1" s="375"/>
      <c r="P1" s="375"/>
    </row>
    <row r="2" spans="1:16" s="1" customFormat="1" ht="13.15" customHeight="1" x14ac:dyDescent="0.2">
      <c r="A2" s="74"/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</row>
    <row r="3" spans="1:16" s="2" customFormat="1" ht="13.15" customHeight="1" x14ac:dyDescent="0.2">
      <c r="A3" s="376" t="s">
        <v>169</v>
      </c>
      <c r="B3" s="376"/>
      <c r="C3" s="376"/>
      <c r="D3" s="376"/>
      <c r="E3" s="376"/>
      <c r="F3" s="376"/>
      <c r="G3" s="376"/>
      <c r="H3" s="376"/>
      <c r="I3" s="376"/>
      <c r="J3" s="376"/>
      <c r="K3" s="376"/>
      <c r="L3" s="376"/>
      <c r="M3" s="376"/>
      <c r="N3" s="376"/>
      <c r="O3" s="376"/>
      <c r="P3" s="376"/>
    </row>
    <row r="4" spans="1:16" s="3" customFormat="1" ht="13.15" customHeight="1" x14ac:dyDescent="0.2">
      <c r="A4" s="377" t="s">
        <v>0</v>
      </c>
      <c r="B4" s="377"/>
      <c r="C4" s="377"/>
      <c r="D4" s="377"/>
      <c r="E4" s="377"/>
      <c r="F4" s="377"/>
      <c r="G4" s="377"/>
      <c r="H4" s="377"/>
      <c r="I4" s="377"/>
      <c r="J4" s="377"/>
      <c r="K4" s="377"/>
      <c r="L4" s="377"/>
      <c r="M4" s="377"/>
      <c r="N4" s="377"/>
      <c r="O4" s="377"/>
      <c r="P4" s="377"/>
    </row>
    <row r="5" spans="1:16" s="4" customFormat="1" x14ac:dyDescent="0.2">
      <c r="A5" s="21" t="s">
        <v>1</v>
      </c>
      <c r="B5" s="21"/>
      <c r="C5" s="372" t="s">
        <v>81</v>
      </c>
      <c r="D5" s="372"/>
      <c r="E5" s="372"/>
      <c r="F5" s="372"/>
      <c r="G5" s="372"/>
      <c r="H5" s="372"/>
      <c r="I5" s="372"/>
      <c r="J5" s="372"/>
      <c r="K5" s="372"/>
      <c r="L5" s="372"/>
      <c r="M5" s="372"/>
      <c r="N5" s="372"/>
      <c r="O5" s="372"/>
      <c r="P5" s="372"/>
    </row>
    <row r="6" spans="1:16" s="4" customFormat="1" x14ac:dyDescent="0.2">
      <c r="A6" s="21" t="s">
        <v>2</v>
      </c>
      <c r="B6" s="21"/>
      <c r="C6" s="372" t="s">
        <v>81</v>
      </c>
      <c r="D6" s="372"/>
      <c r="E6" s="372"/>
      <c r="F6" s="372"/>
      <c r="G6" s="372"/>
      <c r="H6" s="372"/>
      <c r="I6" s="372"/>
      <c r="J6" s="372"/>
      <c r="K6" s="372"/>
      <c r="L6" s="372"/>
      <c r="M6" s="372"/>
      <c r="N6" s="372"/>
      <c r="O6" s="372"/>
      <c r="P6" s="372"/>
    </row>
    <row r="7" spans="1:16" s="4" customFormat="1" x14ac:dyDescent="0.2">
      <c r="A7" s="21" t="s">
        <v>3</v>
      </c>
      <c r="B7" s="21"/>
      <c r="C7" s="372" t="s">
        <v>496</v>
      </c>
      <c r="D7" s="372"/>
      <c r="E7" s="372"/>
      <c r="F7" s="372"/>
      <c r="G7" s="372"/>
      <c r="H7" s="372"/>
      <c r="I7" s="372"/>
      <c r="J7" s="372"/>
      <c r="K7" s="372"/>
      <c r="L7" s="372"/>
      <c r="M7" s="372"/>
      <c r="N7" s="372"/>
      <c r="O7" s="372"/>
      <c r="P7" s="372"/>
    </row>
    <row r="8" spans="1:16" s="4" customFormat="1" x14ac:dyDescent="0.2">
      <c r="A8" s="21"/>
      <c r="B8" s="21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</row>
    <row r="9" spans="1:16" s="2" customFormat="1" x14ac:dyDescent="0.2">
      <c r="A9" s="373"/>
      <c r="B9" s="373"/>
      <c r="C9" s="373"/>
      <c r="D9" s="373"/>
      <c r="E9" s="373"/>
      <c r="F9" s="373"/>
      <c r="G9" s="21"/>
      <c r="H9" s="21"/>
      <c r="I9" s="23"/>
      <c r="J9" s="23"/>
      <c r="K9" s="23"/>
      <c r="L9" s="24"/>
      <c r="M9" s="374">
        <f>P40</f>
        <v>0</v>
      </c>
      <c r="N9" s="374"/>
      <c r="O9" s="374"/>
      <c r="P9" s="374"/>
    </row>
    <row r="10" spans="1:16" s="2" customFormat="1" x14ac:dyDescent="0.2">
      <c r="A10" s="25"/>
      <c r="B10" s="25"/>
      <c r="C10" s="26"/>
      <c r="D10" s="27"/>
      <c r="E10" s="28"/>
      <c r="F10" s="27"/>
      <c r="G10" s="27"/>
      <c r="H10" s="23"/>
      <c r="I10" s="23"/>
      <c r="J10" s="23"/>
      <c r="K10" s="23"/>
      <c r="L10" s="23"/>
      <c r="M10" s="29"/>
      <c r="N10" s="21"/>
      <c r="O10" s="21"/>
      <c r="P10" s="21"/>
    </row>
    <row r="11" spans="1:16" s="2" customFormat="1" x14ac:dyDescent="0.2">
      <c r="A11" s="25"/>
      <c r="B11" s="25"/>
      <c r="C11" s="26"/>
      <c r="D11" s="27"/>
      <c r="E11" s="28"/>
      <c r="F11" s="27"/>
      <c r="G11" s="27"/>
      <c r="H11" s="23"/>
      <c r="I11" s="23"/>
      <c r="J11" s="23"/>
      <c r="K11" s="23"/>
      <c r="L11" s="30"/>
      <c r="M11" s="378"/>
      <c r="N11" s="378"/>
      <c r="O11" s="378"/>
      <c r="P11" s="378"/>
    </row>
    <row r="12" spans="1:16" s="2" customFormat="1" x14ac:dyDescent="0.2">
      <c r="A12" s="24"/>
      <c r="B12" s="24"/>
      <c r="C12" s="24"/>
      <c r="D12" s="27"/>
      <c r="E12" s="27"/>
      <c r="F12" s="23"/>
      <c r="G12" s="23"/>
      <c r="H12" s="23"/>
      <c r="I12" s="23"/>
      <c r="J12" s="23"/>
      <c r="K12" s="23"/>
      <c r="L12" s="23"/>
      <c r="M12" s="30"/>
      <c r="N12" s="29"/>
      <c r="O12" s="21"/>
      <c r="P12" s="21"/>
    </row>
    <row r="13" spans="1:16" x14ac:dyDescent="0.2">
      <c r="A13" s="383" t="s">
        <v>4</v>
      </c>
      <c r="B13" s="383" t="s">
        <v>5</v>
      </c>
      <c r="C13" s="383" t="s">
        <v>6</v>
      </c>
      <c r="D13" s="383" t="s">
        <v>7</v>
      </c>
      <c r="E13" s="383" t="s">
        <v>8</v>
      </c>
      <c r="F13" s="382" t="s">
        <v>9</v>
      </c>
      <c r="G13" s="382"/>
      <c r="H13" s="382"/>
      <c r="I13" s="382"/>
      <c r="J13" s="382"/>
      <c r="K13" s="382"/>
      <c r="L13" s="382" t="s">
        <v>10</v>
      </c>
      <c r="M13" s="382"/>
      <c r="N13" s="382"/>
      <c r="O13" s="382"/>
      <c r="P13" s="382"/>
    </row>
    <row r="14" spans="1:16" ht="51" x14ac:dyDescent="0.2">
      <c r="A14" s="383"/>
      <c r="B14" s="383"/>
      <c r="C14" s="383"/>
      <c r="D14" s="383"/>
      <c r="E14" s="383"/>
      <c r="F14" s="31" t="s">
        <v>11</v>
      </c>
      <c r="G14" s="31" t="s">
        <v>12</v>
      </c>
      <c r="H14" s="31" t="s">
        <v>13</v>
      </c>
      <c r="I14" s="31" t="s">
        <v>362</v>
      </c>
      <c r="J14" s="31" t="s">
        <v>14</v>
      </c>
      <c r="K14" s="31" t="s">
        <v>15</v>
      </c>
      <c r="L14" s="31" t="s">
        <v>16</v>
      </c>
      <c r="M14" s="31" t="s">
        <v>13</v>
      </c>
      <c r="N14" s="31" t="s">
        <v>362</v>
      </c>
      <c r="O14" s="31" t="s">
        <v>14</v>
      </c>
      <c r="P14" s="31" t="s">
        <v>17</v>
      </c>
    </row>
    <row r="15" spans="1:16" ht="13.5" thickBot="1" x14ac:dyDescent="0.25">
      <c r="A15" s="32">
        <v>1</v>
      </c>
      <c r="B15" s="32"/>
      <c r="C15" s="32">
        <v>3</v>
      </c>
      <c r="D15" s="33">
        <v>4</v>
      </c>
      <c r="E15" s="32">
        <v>5</v>
      </c>
      <c r="F15" s="33">
        <v>6</v>
      </c>
      <c r="G15" s="32">
        <v>7</v>
      </c>
      <c r="H15" s="32">
        <v>8</v>
      </c>
      <c r="I15" s="33">
        <v>9</v>
      </c>
      <c r="J15" s="33">
        <v>10</v>
      </c>
      <c r="K15" s="32">
        <v>11</v>
      </c>
      <c r="L15" s="32">
        <v>12</v>
      </c>
      <c r="M15" s="32">
        <v>13</v>
      </c>
      <c r="N15" s="33">
        <v>14</v>
      </c>
      <c r="O15" s="33">
        <v>15</v>
      </c>
      <c r="P15" s="33">
        <v>16</v>
      </c>
    </row>
    <row r="16" spans="1:16" ht="13.5" thickTop="1" x14ac:dyDescent="0.2">
      <c r="A16" s="34"/>
      <c r="B16" s="35"/>
      <c r="C16" s="137" t="s">
        <v>18</v>
      </c>
      <c r="D16" s="138"/>
      <c r="E16" s="139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</row>
    <row r="17" spans="1:16" ht="25.5" x14ac:dyDescent="0.2">
      <c r="A17" s="37">
        <v>1</v>
      </c>
      <c r="B17" s="38" t="s">
        <v>19</v>
      </c>
      <c r="C17" s="39" t="s">
        <v>20</v>
      </c>
      <c r="D17" s="40" t="s">
        <v>27</v>
      </c>
      <c r="E17" s="41">
        <v>1</v>
      </c>
      <c r="F17" s="42"/>
      <c r="G17" s="42"/>
      <c r="H17" s="42"/>
      <c r="I17" s="42"/>
      <c r="J17" s="42"/>
      <c r="K17" s="42"/>
      <c r="L17" s="42"/>
      <c r="M17" s="42"/>
      <c r="N17" s="42"/>
      <c r="O17" s="42"/>
      <c r="P17" s="42"/>
    </row>
    <row r="18" spans="1:16" ht="25.5" x14ac:dyDescent="0.2">
      <c r="A18" s="37"/>
      <c r="B18" s="38"/>
      <c r="C18" s="43" t="s">
        <v>63</v>
      </c>
      <c r="D18" s="40" t="s">
        <v>22</v>
      </c>
      <c r="E18" s="41">
        <v>1</v>
      </c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42"/>
    </row>
    <row r="19" spans="1:16" ht="25.5" x14ac:dyDescent="0.2">
      <c r="A19" s="37"/>
      <c r="B19" s="38"/>
      <c r="C19" s="43" t="s">
        <v>23</v>
      </c>
      <c r="D19" s="40" t="s">
        <v>22</v>
      </c>
      <c r="E19" s="41">
        <v>1</v>
      </c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</row>
    <row r="20" spans="1:16" ht="38.25" x14ac:dyDescent="0.2">
      <c r="A20" s="37"/>
      <c r="B20" s="38"/>
      <c r="C20" s="43" t="s">
        <v>24</v>
      </c>
      <c r="D20" s="40" t="s">
        <v>25</v>
      </c>
      <c r="E20" s="41">
        <v>1</v>
      </c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</row>
    <row r="21" spans="1:16" x14ac:dyDescent="0.2">
      <c r="A21" s="37">
        <v>2</v>
      </c>
      <c r="B21" s="38" t="s">
        <v>19</v>
      </c>
      <c r="C21" s="39" t="s">
        <v>26</v>
      </c>
      <c r="D21" s="40" t="s">
        <v>27</v>
      </c>
      <c r="E21" s="41">
        <v>1</v>
      </c>
      <c r="F21" s="42"/>
      <c r="G21" s="42"/>
      <c r="H21" s="42"/>
      <c r="I21" s="42"/>
      <c r="J21" s="42"/>
      <c r="K21" s="42"/>
      <c r="L21" s="42"/>
      <c r="M21" s="42"/>
      <c r="N21" s="42"/>
      <c r="O21" s="42"/>
      <c r="P21" s="42"/>
    </row>
    <row r="22" spans="1:16" x14ac:dyDescent="0.2">
      <c r="A22" s="44"/>
      <c r="B22" s="38"/>
      <c r="C22" s="39"/>
      <c r="D22" s="40"/>
      <c r="E22" s="45"/>
      <c r="F22" s="13"/>
      <c r="G22" s="42"/>
      <c r="H22" s="42"/>
      <c r="I22" s="42"/>
      <c r="J22" s="42"/>
      <c r="K22" s="42"/>
      <c r="L22" s="42"/>
      <c r="M22" s="42"/>
      <c r="N22" s="42"/>
      <c r="O22" s="42"/>
      <c r="P22" s="42"/>
    </row>
    <row r="23" spans="1:16" x14ac:dyDescent="0.2">
      <c r="A23" s="44"/>
      <c r="B23" s="44"/>
      <c r="C23" s="11" t="s">
        <v>28</v>
      </c>
      <c r="D23" s="46"/>
      <c r="E23" s="12"/>
      <c r="F23" s="13"/>
      <c r="G23" s="13"/>
      <c r="H23" s="14"/>
      <c r="I23" s="13"/>
      <c r="J23" s="13"/>
      <c r="K23" s="13"/>
      <c r="L23" s="13"/>
      <c r="M23" s="13"/>
      <c r="N23" s="13"/>
      <c r="O23" s="13"/>
      <c r="P23" s="13"/>
    </row>
    <row r="24" spans="1:16" x14ac:dyDescent="0.2">
      <c r="A24" s="44"/>
      <c r="B24" s="47"/>
      <c r="C24" s="140" t="s">
        <v>82</v>
      </c>
      <c r="D24" s="46"/>
      <c r="E24" s="8"/>
      <c r="F24" s="13"/>
      <c r="G24" s="13"/>
      <c r="H24" s="14"/>
      <c r="I24" s="13"/>
      <c r="J24" s="13"/>
      <c r="K24" s="13"/>
      <c r="L24" s="13"/>
      <c r="M24" s="13"/>
      <c r="N24" s="13"/>
      <c r="O24" s="13"/>
      <c r="P24" s="13"/>
    </row>
    <row r="25" spans="1:16" ht="25.5" x14ac:dyDescent="0.2">
      <c r="A25" s="44">
        <v>3</v>
      </c>
      <c r="B25" s="38" t="s">
        <v>19</v>
      </c>
      <c r="C25" s="52" t="s">
        <v>83</v>
      </c>
      <c r="D25" s="40" t="s">
        <v>27</v>
      </c>
      <c r="E25" s="41">
        <v>2</v>
      </c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</row>
    <row r="26" spans="1:16" x14ac:dyDescent="0.2">
      <c r="A26" s="44"/>
      <c r="B26" s="47"/>
      <c r="C26" s="7"/>
      <c r="D26" s="46"/>
      <c r="E26" s="8"/>
      <c r="F26" s="13"/>
      <c r="G26" s="13"/>
      <c r="H26" s="14"/>
      <c r="I26" s="13"/>
      <c r="J26" s="13"/>
      <c r="K26" s="13"/>
      <c r="L26" s="13"/>
      <c r="M26" s="13"/>
      <c r="N26" s="13"/>
      <c r="O26" s="13"/>
      <c r="P26" s="13"/>
    </row>
    <row r="27" spans="1:16" x14ac:dyDescent="0.2">
      <c r="A27" s="44"/>
      <c r="B27" s="47"/>
      <c r="C27" s="11" t="s">
        <v>69</v>
      </c>
      <c r="D27" s="46"/>
      <c r="E27" s="8"/>
      <c r="F27" s="13"/>
      <c r="G27" s="13"/>
      <c r="H27" s="14"/>
      <c r="I27" s="13"/>
      <c r="J27" s="13"/>
      <c r="K27" s="13"/>
      <c r="L27" s="13"/>
      <c r="M27" s="13"/>
      <c r="N27" s="13"/>
      <c r="O27" s="13"/>
      <c r="P27" s="13"/>
    </row>
    <row r="28" spans="1:16" x14ac:dyDescent="0.2">
      <c r="A28" s="44"/>
      <c r="B28" s="47"/>
      <c r="C28" s="140" t="s">
        <v>82</v>
      </c>
      <c r="D28" s="46"/>
      <c r="E28" s="8"/>
      <c r="F28" s="13"/>
      <c r="G28" s="13"/>
      <c r="H28" s="14"/>
      <c r="I28" s="13"/>
      <c r="J28" s="13"/>
      <c r="K28" s="13"/>
      <c r="L28" s="13"/>
      <c r="M28" s="13"/>
      <c r="N28" s="13"/>
      <c r="O28" s="13"/>
      <c r="P28" s="13"/>
    </row>
    <row r="29" spans="1:16" ht="191.25" x14ac:dyDescent="0.2">
      <c r="A29" s="37">
        <v>4</v>
      </c>
      <c r="B29" s="38" t="s">
        <v>19</v>
      </c>
      <c r="C29" s="147" t="s">
        <v>84</v>
      </c>
      <c r="D29" s="40" t="s">
        <v>27</v>
      </c>
      <c r="E29" s="41">
        <v>1</v>
      </c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</row>
    <row r="30" spans="1:16" x14ac:dyDescent="0.2">
      <c r="A30" s="37"/>
      <c r="B30" s="38"/>
      <c r="C30" s="52"/>
      <c r="D30" s="40"/>
      <c r="E30" s="41"/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42"/>
    </row>
    <row r="31" spans="1:16" x14ac:dyDescent="0.2">
      <c r="A31" s="37"/>
      <c r="B31" s="38"/>
      <c r="C31" s="11" t="s">
        <v>49</v>
      </c>
      <c r="D31" s="40"/>
      <c r="E31" s="41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</row>
    <row r="32" spans="1:16" ht="25.5" x14ac:dyDescent="0.2">
      <c r="A32" s="37">
        <v>5</v>
      </c>
      <c r="B32" s="38" t="s">
        <v>19</v>
      </c>
      <c r="C32" s="147" t="s">
        <v>50</v>
      </c>
      <c r="D32" s="40" t="s">
        <v>27</v>
      </c>
      <c r="E32" s="41">
        <v>1</v>
      </c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</row>
    <row r="33" spans="1:16" x14ac:dyDescent="0.2">
      <c r="A33" s="47"/>
      <c r="B33" s="47"/>
      <c r="C33" s="7"/>
      <c r="D33" s="8"/>
      <c r="E33" s="8"/>
      <c r="F33" s="9"/>
      <c r="G33" s="9"/>
      <c r="H33" s="10"/>
      <c r="I33" s="9"/>
      <c r="J33" s="9"/>
      <c r="K33" s="9"/>
      <c r="L33" s="9"/>
      <c r="M33" s="9"/>
      <c r="N33" s="9"/>
      <c r="O33" s="9"/>
      <c r="P33" s="9"/>
    </row>
    <row r="34" spans="1:16" s="17" customFormat="1" x14ac:dyDescent="0.2">
      <c r="A34" s="379" t="s">
        <v>85</v>
      </c>
      <c r="B34" s="379"/>
      <c r="C34" s="379"/>
      <c r="D34" s="379"/>
      <c r="E34" s="379"/>
      <c r="F34" s="379"/>
      <c r="G34" s="379"/>
      <c r="H34" s="379"/>
      <c r="I34" s="379"/>
      <c r="J34" s="379"/>
      <c r="K34" s="73"/>
      <c r="L34" s="53">
        <f>SUM(L16:L33)</f>
        <v>0</v>
      </c>
      <c r="M34" s="181">
        <f>SUM(M16:M33)</f>
        <v>0</v>
      </c>
      <c r="N34" s="181">
        <f>SUM(N16:N33)</f>
        <v>0</v>
      </c>
      <c r="O34" s="181">
        <f>SUM(O16:O33)</f>
        <v>0</v>
      </c>
      <c r="P34" s="181">
        <f>SUM(P16:P33)</f>
        <v>0</v>
      </c>
    </row>
    <row r="35" spans="1:16" s="17" customFormat="1" x14ac:dyDescent="0.2">
      <c r="A35" s="380" t="s">
        <v>53</v>
      </c>
      <c r="B35" s="380"/>
      <c r="C35" s="380"/>
      <c r="D35" s="380"/>
      <c r="E35" s="380"/>
      <c r="F35" s="380"/>
      <c r="G35" s="380"/>
      <c r="H35" s="380"/>
      <c r="I35" s="380"/>
      <c r="J35" s="380"/>
      <c r="K35" s="264">
        <v>0.12</v>
      </c>
      <c r="L35" s="14"/>
      <c r="M35" s="182">
        <f>ROUND(M34*K35,2)</f>
        <v>0</v>
      </c>
      <c r="N35" s="182">
        <f>ROUND(N34*K35,2)</f>
        <v>0</v>
      </c>
      <c r="O35" s="182">
        <f>ROUND(O34*K35,2)</f>
        <v>0</v>
      </c>
      <c r="P35" s="182">
        <f>ROUND(P34*K35,2)</f>
        <v>0</v>
      </c>
    </row>
    <row r="36" spans="1:16" s="17" customFormat="1" x14ac:dyDescent="0.2">
      <c r="A36" s="381" t="s">
        <v>54</v>
      </c>
      <c r="B36" s="381"/>
      <c r="C36" s="381"/>
      <c r="D36" s="381"/>
      <c r="E36" s="381"/>
      <c r="F36" s="381"/>
      <c r="G36" s="381"/>
      <c r="H36" s="381"/>
      <c r="I36" s="381"/>
      <c r="J36" s="381"/>
      <c r="K36" s="265"/>
      <c r="L36" s="14"/>
      <c r="M36" s="182"/>
      <c r="N36" s="182"/>
      <c r="O36" s="182"/>
      <c r="P36" s="182">
        <f>ROUND(P35*9%,2)</f>
        <v>0</v>
      </c>
    </row>
    <row r="37" spans="1:16" s="17" customFormat="1" x14ac:dyDescent="0.2">
      <c r="A37" s="380" t="s">
        <v>55</v>
      </c>
      <c r="B37" s="380"/>
      <c r="C37" s="380"/>
      <c r="D37" s="380"/>
      <c r="E37" s="380"/>
      <c r="F37" s="380"/>
      <c r="G37" s="380"/>
      <c r="H37" s="380"/>
      <c r="I37" s="380"/>
      <c r="J37" s="380"/>
      <c r="K37" s="264">
        <v>0.06</v>
      </c>
      <c r="L37" s="14"/>
      <c r="M37" s="182">
        <f>ROUND(M34*K37,2)</f>
        <v>0</v>
      </c>
      <c r="N37" s="182">
        <f>ROUND(N34*K37,2)</f>
        <v>0</v>
      </c>
      <c r="O37" s="182">
        <f>ROUND(O34*K37,2)</f>
        <v>0</v>
      </c>
      <c r="P37" s="182">
        <f>ROUND(P34*K37,2)</f>
        <v>0</v>
      </c>
    </row>
    <row r="38" spans="1:16" s="17" customFormat="1" x14ac:dyDescent="0.2">
      <c r="A38" s="385" t="s">
        <v>56</v>
      </c>
      <c r="B38" s="385"/>
      <c r="C38" s="385"/>
      <c r="D38" s="385"/>
      <c r="E38" s="385"/>
      <c r="F38" s="385"/>
      <c r="G38" s="385"/>
      <c r="H38" s="385"/>
      <c r="I38" s="385"/>
      <c r="J38" s="385"/>
      <c r="K38" s="56"/>
      <c r="L38" s="55"/>
      <c r="M38" s="183">
        <f>M34+M35+M37</f>
        <v>0</v>
      </c>
      <c r="N38" s="183">
        <f>N34+N35+N37</f>
        <v>0</v>
      </c>
      <c r="O38" s="183">
        <f>O34+O35+O37</f>
        <v>0</v>
      </c>
      <c r="P38" s="183">
        <f>P34+P35+P37</f>
        <v>0</v>
      </c>
    </row>
    <row r="39" spans="1:16" s="17" customFormat="1" x14ac:dyDescent="0.2">
      <c r="A39" s="380" t="s">
        <v>57</v>
      </c>
      <c r="B39" s="380"/>
      <c r="C39" s="380"/>
      <c r="D39" s="380"/>
      <c r="E39" s="380"/>
      <c r="F39" s="380"/>
      <c r="G39" s="380"/>
      <c r="H39" s="380"/>
      <c r="I39" s="380"/>
      <c r="J39" s="380"/>
      <c r="K39" s="54">
        <v>0.21</v>
      </c>
      <c r="L39" s="14"/>
      <c r="M39" s="182">
        <f>ROUND(M38*K39,2)</f>
        <v>0</v>
      </c>
      <c r="N39" s="182">
        <f>ROUND(N38*K39,2)</f>
        <v>0</v>
      </c>
      <c r="O39" s="182">
        <f>ROUND(O38*K39,2)</f>
        <v>0</v>
      </c>
      <c r="P39" s="182">
        <f>ROUND(P38*K39,2)</f>
        <v>0</v>
      </c>
    </row>
    <row r="40" spans="1:16" s="17" customFormat="1" x14ac:dyDescent="0.2">
      <c r="A40" s="385" t="s">
        <v>58</v>
      </c>
      <c r="B40" s="385"/>
      <c r="C40" s="385"/>
      <c r="D40" s="385"/>
      <c r="E40" s="385"/>
      <c r="F40" s="385"/>
      <c r="G40" s="385"/>
      <c r="H40" s="385"/>
      <c r="I40" s="385"/>
      <c r="J40" s="385"/>
      <c r="K40" s="56"/>
      <c r="L40" s="55"/>
      <c r="M40" s="183">
        <f>M38+M39</f>
        <v>0</v>
      </c>
      <c r="N40" s="183">
        <f>N38+N39</f>
        <v>0</v>
      </c>
      <c r="O40" s="183">
        <f>O38+O39</f>
        <v>0</v>
      </c>
      <c r="P40" s="183">
        <f>P38+P39</f>
        <v>0</v>
      </c>
    </row>
    <row r="41" spans="1:16" s="17" customFormat="1" x14ac:dyDescent="0.2">
      <c r="A41" s="57"/>
      <c r="B41" s="57"/>
      <c r="C41" s="57"/>
      <c r="D41" s="57"/>
      <c r="E41" s="57"/>
      <c r="F41" s="57"/>
      <c r="G41" s="57"/>
      <c r="H41" s="57"/>
      <c r="I41" s="57"/>
      <c r="J41" s="57"/>
      <c r="K41" s="58"/>
      <c r="L41" s="59"/>
      <c r="M41" s="59"/>
      <c r="N41" s="59"/>
      <c r="O41" s="59"/>
      <c r="P41" s="59"/>
    </row>
    <row r="42" spans="1:16" s="17" customFormat="1" x14ac:dyDescent="0.2">
      <c r="A42" s="141"/>
      <c r="B42" s="142"/>
      <c r="C42" s="142"/>
      <c r="D42" s="63"/>
      <c r="E42" s="142"/>
      <c r="F42" s="63"/>
      <c r="G42" s="63"/>
      <c r="H42" s="63"/>
      <c r="I42" s="63"/>
      <c r="J42" s="63"/>
      <c r="K42" s="63"/>
      <c r="L42" s="63"/>
      <c r="M42" s="63"/>
      <c r="N42" s="142"/>
      <c r="O42" s="142"/>
      <c r="P42" s="142"/>
    </row>
    <row r="43" spans="1:16" s="17" customFormat="1" x14ac:dyDescent="0.2">
      <c r="A43" s="142"/>
      <c r="B43" s="142"/>
      <c r="C43" s="142"/>
      <c r="D43" s="63"/>
      <c r="E43" s="142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</row>
    <row r="44" spans="1:16" s="149" customFormat="1" x14ac:dyDescent="0.2">
      <c r="A44" s="24" t="s">
        <v>60</v>
      </c>
      <c r="B44" s="386"/>
      <c r="C44" s="386"/>
      <c r="D44" s="63"/>
      <c r="E44" s="142"/>
      <c r="F44" s="63"/>
      <c r="G44" s="63"/>
      <c r="H44" s="24" t="s">
        <v>61</v>
      </c>
      <c r="I44" s="387"/>
      <c r="J44" s="387"/>
      <c r="K44" s="387"/>
      <c r="L44" s="387"/>
      <c r="M44" s="387"/>
      <c r="N44" s="387"/>
      <c r="O44" s="63"/>
      <c r="P44" s="63"/>
    </row>
    <row r="45" spans="1:16" s="149" customFormat="1" x14ac:dyDescent="0.2">
      <c r="A45" s="142"/>
      <c r="B45" s="384" t="s">
        <v>62</v>
      </c>
      <c r="C45" s="384"/>
      <c r="D45" s="63"/>
      <c r="E45" s="142"/>
      <c r="F45" s="63"/>
      <c r="G45" s="63"/>
      <c r="H45" s="142"/>
      <c r="I45" s="384" t="s">
        <v>62</v>
      </c>
      <c r="J45" s="384"/>
      <c r="K45" s="384"/>
      <c r="L45" s="384"/>
      <c r="M45" s="384"/>
      <c r="N45" s="384"/>
      <c r="O45" s="63"/>
      <c r="P45" s="63"/>
    </row>
    <row r="46" spans="1:16" s="17" customFormat="1" x14ac:dyDescent="0.2">
      <c r="A46" s="142"/>
      <c r="B46" s="142"/>
      <c r="C46" s="142"/>
      <c r="D46" s="63"/>
      <c r="E46" s="142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</row>
    <row r="47" spans="1:16" s="149" customFormat="1" x14ac:dyDescent="0.2">
      <c r="A47" s="142"/>
      <c r="B47" s="142"/>
      <c r="C47" s="142"/>
      <c r="D47" s="63"/>
      <c r="E47" s="142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</row>
  </sheetData>
  <mergeCells count="27">
    <mergeCell ref="C7:P7"/>
    <mergeCell ref="A1:P1"/>
    <mergeCell ref="A3:P3"/>
    <mergeCell ref="A4:P4"/>
    <mergeCell ref="C5:P5"/>
    <mergeCell ref="C6:P6"/>
    <mergeCell ref="A38:J38"/>
    <mergeCell ref="A9:F9"/>
    <mergeCell ref="M9:P9"/>
    <mergeCell ref="M11:P11"/>
    <mergeCell ref="A13:A14"/>
    <mergeCell ref="B13:B14"/>
    <mergeCell ref="C13:C14"/>
    <mergeCell ref="D13:D14"/>
    <mergeCell ref="E13:E14"/>
    <mergeCell ref="F13:K13"/>
    <mergeCell ref="L13:P13"/>
    <mergeCell ref="A34:J34"/>
    <mergeCell ref="A35:J35"/>
    <mergeCell ref="A36:J36"/>
    <mergeCell ref="A37:J37"/>
    <mergeCell ref="A39:J39"/>
    <mergeCell ref="A40:J40"/>
    <mergeCell ref="B44:C44"/>
    <mergeCell ref="I44:N44"/>
    <mergeCell ref="B45:C45"/>
    <mergeCell ref="I45:N45"/>
  </mergeCells>
  <conditionalFormatting sqref="D19">
    <cfRule type="cellIs" dxfId="13" priority="1" stopIfTrue="1" operator="equal">
      <formula>0</formula>
    </cfRule>
    <cfRule type="expression" dxfId="12" priority="2" stopIfTrue="1">
      <formula>#DIV/0!</formula>
    </cfRule>
  </conditionalFormatting>
  <pageMargins left="0.31496062992125984" right="0.31496062992125984" top="1.0236220472440944" bottom="0.43307086614173229" header="0.51181102362204722" footer="0.15748031496062992"/>
  <pageSetup paperSize="9" scale="53" fitToHeight="0" orientation="landscape" blackAndWhite="1" horizontalDpi="4294967292" verticalDpi="360" r:id="rId1"/>
  <headerFooter alignWithMargins="0">
    <oddFooter>&amp;R&amp;8&amp;P. lapa no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P42"/>
  <sheetViews>
    <sheetView workbookViewId="0">
      <selection activeCell="E20" sqref="E20"/>
    </sheetView>
  </sheetViews>
  <sheetFormatPr defaultRowHeight="12.75" x14ac:dyDescent="0.2"/>
  <cols>
    <col min="1" max="1" width="8.7109375" customWidth="1"/>
    <col min="2" max="2" width="8.85546875" customWidth="1"/>
    <col min="3" max="3" width="35.7109375" customWidth="1"/>
    <col min="4" max="4" width="9.85546875" customWidth="1"/>
    <col min="5" max="5" width="9.42578125" customWidth="1"/>
    <col min="6" max="11" width="9.7109375" customWidth="1"/>
    <col min="12" max="13" width="10.7109375" customWidth="1"/>
    <col min="14" max="14" width="11" customWidth="1"/>
    <col min="15" max="15" width="10.5703125" customWidth="1"/>
    <col min="16" max="16" width="12.28515625" customWidth="1"/>
  </cols>
  <sheetData>
    <row r="1" spans="1:16" ht="18.75" x14ac:dyDescent="0.2">
      <c r="A1" s="375" t="s">
        <v>175</v>
      </c>
      <c r="B1" s="375"/>
      <c r="C1" s="375"/>
      <c r="D1" s="375"/>
      <c r="E1" s="375"/>
      <c r="F1" s="375"/>
      <c r="G1" s="375"/>
      <c r="H1" s="375"/>
      <c r="I1" s="375"/>
      <c r="J1" s="375"/>
      <c r="K1" s="375"/>
      <c r="L1" s="375"/>
      <c r="M1" s="375"/>
      <c r="N1" s="375"/>
      <c r="O1" s="375"/>
      <c r="P1" s="375"/>
    </row>
    <row r="2" spans="1:16" ht="18.75" x14ac:dyDescent="0.2">
      <c r="A2" s="326"/>
      <c r="B2" s="326"/>
      <c r="C2" s="326"/>
      <c r="D2" s="326"/>
      <c r="E2" s="326"/>
      <c r="F2" s="326"/>
      <c r="G2" s="326"/>
      <c r="H2" s="326"/>
      <c r="I2" s="326"/>
      <c r="J2" s="326"/>
      <c r="K2" s="326"/>
      <c r="L2" s="326"/>
      <c r="M2" s="326"/>
      <c r="N2" s="326"/>
      <c r="O2" s="326"/>
      <c r="P2" s="326"/>
    </row>
    <row r="3" spans="1:16" ht="18.75" x14ac:dyDescent="0.2">
      <c r="A3" s="376" t="s">
        <v>169</v>
      </c>
      <c r="B3" s="376"/>
      <c r="C3" s="376"/>
      <c r="D3" s="376"/>
      <c r="E3" s="376"/>
      <c r="F3" s="376"/>
      <c r="G3" s="376"/>
      <c r="H3" s="376"/>
      <c r="I3" s="376"/>
      <c r="J3" s="376"/>
      <c r="K3" s="376"/>
      <c r="L3" s="376"/>
      <c r="M3" s="376"/>
      <c r="N3" s="376"/>
      <c r="O3" s="376"/>
      <c r="P3" s="376"/>
    </row>
    <row r="4" spans="1:16" x14ac:dyDescent="0.2">
      <c r="A4" s="377" t="s">
        <v>0</v>
      </c>
      <c r="B4" s="377"/>
      <c r="C4" s="377"/>
      <c r="D4" s="377"/>
      <c r="E4" s="377"/>
      <c r="F4" s="377"/>
      <c r="G4" s="377"/>
      <c r="H4" s="377"/>
      <c r="I4" s="377"/>
      <c r="J4" s="377"/>
      <c r="K4" s="377"/>
      <c r="L4" s="377"/>
      <c r="M4" s="377"/>
      <c r="N4" s="377"/>
      <c r="O4" s="377"/>
      <c r="P4" s="377"/>
    </row>
    <row r="5" spans="1:16" x14ac:dyDescent="0.2">
      <c r="A5" s="21" t="s">
        <v>1</v>
      </c>
      <c r="B5" s="21"/>
      <c r="C5" s="372" t="s">
        <v>81</v>
      </c>
      <c r="D5" s="372"/>
      <c r="E5" s="372"/>
      <c r="F5" s="372"/>
      <c r="G5" s="372"/>
      <c r="H5" s="372"/>
      <c r="I5" s="372"/>
      <c r="J5" s="372"/>
      <c r="K5" s="372"/>
      <c r="L5" s="372"/>
      <c r="M5" s="372"/>
      <c r="N5" s="372"/>
      <c r="O5" s="372"/>
      <c r="P5" s="372"/>
    </row>
    <row r="6" spans="1:16" x14ac:dyDescent="0.2">
      <c r="A6" s="21" t="s">
        <v>2</v>
      </c>
      <c r="B6" s="21"/>
      <c r="C6" s="372" t="s">
        <v>81</v>
      </c>
      <c r="D6" s="372"/>
      <c r="E6" s="372"/>
      <c r="F6" s="372"/>
      <c r="G6" s="372"/>
      <c r="H6" s="372"/>
      <c r="I6" s="372"/>
      <c r="J6" s="372"/>
      <c r="K6" s="372"/>
      <c r="L6" s="372"/>
      <c r="M6" s="372"/>
      <c r="N6" s="372"/>
      <c r="O6" s="372"/>
      <c r="P6" s="372"/>
    </row>
    <row r="7" spans="1:16" x14ac:dyDescent="0.2">
      <c r="A7" s="21" t="s">
        <v>3</v>
      </c>
      <c r="B7" s="21"/>
      <c r="C7" s="372" t="s">
        <v>496</v>
      </c>
      <c r="D7" s="372"/>
      <c r="E7" s="372"/>
      <c r="F7" s="372"/>
      <c r="G7" s="372"/>
      <c r="H7" s="372"/>
      <c r="I7" s="372"/>
      <c r="J7" s="372"/>
      <c r="K7" s="372"/>
      <c r="L7" s="372"/>
      <c r="M7" s="372"/>
      <c r="N7" s="372"/>
      <c r="O7" s="372"/>
      <c r="P7" s="372"/>
    </row>
    <row r="8" spans="1:16" x14ac:dyDescent="0.2">
      <c r="A8" s="21"/>
      <c r="B8" s="21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</row>
    <row r="9" spans="1:16" x14ac:dyDescent="0.2">
      <c r="A9" s="373"/>
      <c r="B9" s="373"/>
      <c r="C9" s="373"/>
      <c r="D9" s="373"/>
      <c r="E9" s="373"/>
      <c r="F9" s="373"/>
      <c r="G9" s="21"/>
      <c r="H9" s="21"/>
      <c r="I9" s="23"/>
      <c r="J9" s="23"/>
      <c r="K9" s="23"/>
      <c r="L9" s="324"/>
      <c r="M9" s="374">
        <f>P39</f>
        <v>0</v>
      </c>
      <c r="N9" s="374"/>
      <c r="O9" s="374"/>
      <c r="P9" s="374"/>
    </row>
    <row r="10" spans="1:16" x14ac:dyDescent="0.2">
      <c r="A10" s="25"/>
      <c r="B10" s="25"/>
      <c r="C10" s="26"/>
      <c r="D10" s="27"/>
      <c r="E10" s="28"/>
      <c r="F10" s="27"/>
      <c r="G10" s="27"/>
      <c r="H10" s="23"/>
      <c r="I10" s="23"/>
      <c r="J10" s="23"/>
      <c r="K10" s="23"/>
      <c r="L10" s="23"/>
      <c r="M10" s="29"/>
      <c r="N10" s="21"/>
      <c r="O10" s="21"/>
      <c r="P10" s="21"/>
    </row>
    <row r="11" spans="1:16" x14ac:dyDescent="0.2">
      <c r="A11" s="25"/>
      <c r="B11" s="25"/>
      <c r="C11" s="26"/>
      <c r="D11" s="27"/>
      <c r="E11" s="28"/>
      <c r="F11" s="27"/>
      <c r="G11" s="27"/>
      <c r="H11" s="23"/>
      <c r="I11" s="23"/>
      <c r="J11" s="23"/>
      <c r="K11" s="23"/>
      <c r="L11" s="30"/>
      <c r="M11" s="378"/>
      <c r="N11" s="378"/>
      <c r="O11" s="378"/>
      <c r="P11" s="378"/>
    </row>
    <row r="12" spans="1:16" x14ac:dyDescent="0.2">
      <c r="A12" s="324"/>
      <c r="B12" s="324"/>
      <c r="C12" s="324"/>
      <c r="D12" s="27"/>
      <c r="E12" s="27"/>
      <c r="F12" s="23"/>
      <c r="G12" s="23"/>
      <c r="H12" s="23"/>
      <c r="I12" s="23"/>
      <c r="J12" s="23"/>
      <c r="K12" s="23"/>
      <c r="L12" s="23"/>
      <c r="M12" s="30"/>
      <c r="N12" s="29"/>
      <c r="O12" s="21"/>
      <c r="P12" s="21"/>
    </row>
    <row r="13" spans="1:16" x14ac:dyDescent="0.2">
      <c r="A13" s="383" t="s">
        <v>4</v>
      </c>
      <c r="B13" s="383" t="s">
        <v>5</v>
      </c>
      <c r="C13" s="383" t="s">
        <v>6</v>
      </c>
      <c r="D13" s="383" t="s">
        <v>7</v>
      </c>
      <c r="E13" s="383" t="s">
        <v>8</v>
      </c>
      <c r="F13" s="382" t="s">
        <v>9</v>
      </c>
      <c r="G13" s="382"/>
      <c r="H13" s="382"/>
      <c r="I13" s="382"/>
      <c r="J13" s="382"/>
      <c r="K13" s="382"/>
      <c r="L13" s="382" t="s">
        <v>10</v>
      </c>
      <c r="M13" s="382"/>
      <c r="N13" s="382"/>
      <c r="O13" s="382"/>
      <c r="P13" s="382"/>
    </row>
    <row r="14" spans="1:16" ht="51" x14ac:dyDescent="0.2">
      <c r="A14" s="383"/>
      <c r="B14" s="383"/>
      <c r="C14" s="383"/>
      <c r="D14" s="383"/>
      <c r="E14" s="383"/>
      <c r="F14" s="31" t="s">
        <v>11</v>
      </c>
      <c r="G14" s="31" t="s">
        <v>12</v>
      </c>
      <c r="H14" s="31" t="s">
        <v>13</v>
      </c>
      <c r="I14" s="31" t="s">
        <v>362</v>
      </c>
      <c r="J14" s="31" t="s">
        <v>14</v>
      </c>
      <c r="K14" s="31" t="s">
        <v>15</v>
      </c>
      <c r="L14" s="31" t="s">
        <v>16</v>
      </c>
      <c r="M14" s="31" t="s">
        <v>13</v>
      </c>
      <c r="N14" s="31" t="s">
        <v>362</v>
      </c>
      <c r="O14" s="31" t="s">
        <v>14</v>
      </c>
      <c r="P14" s="31" t="s">
        <v>17</v>
      </c>
    </row>
    <row r="15" spans="1:16" ht="13.5" thickBot="1" x14ac:dyDescent="0.25">
      <c r="A15" s="32">
        <v>1</v>
      </c>
      <c r="B15" s="32"/>
      <c r="C15" s="32">
        <v>3</v>
      </c>
      <c r="D15" s="33">
        <v>4</v>
      </c>
      <c r="E15" s="32">
        <v>5</v>
      </c>
      <c r="F15" s="33">
        <v>6</v>
      </c>
      <c r="G15" s="32">
        <v>7</v>
      </c>
      <c r="H15" s="32">
        <v>8</v>
      </c>
      <c r="I15" s="33">
        <v>9</v>
      </c>
      <c r="J15" s="33">
        <v>10</v>
      </c>
      <c r="K15" s="32">
        <v>11</v>
      </c>
      <c r="L15" s="32">
        <v>12</v>
      </c>
      <c r="M15" s="32">
        <v>13</v>
      </c>
      <c r="N15" s="33">
        <v>14</v>
      </c>
      <c r="O15" s="33">
        <v>15</v>
      </c>
      <c r="P15" s="33">
        <v>16</v>
      </c>
    </row>
    <row r="16" spans="1:16" ht="13.5" thickTop="1" x14ac:dyDescent="0.2">
      <c r="A16" s="34"/>
      <c r="B16" s="35"/>
      <c r="C16" s="137" t="s">
        <v>18</v>
      </c>
      <c r="D16" s="138"/>
      <c r="E16" s="139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</row>
    <row r="17" spans="1:16" ht="25.5" x14ac:dyDescent="0.2">
      <c r="A17" s="37">
        <v>1</v>
      </c>
      <c r="B17" s="38" t="s">
        <v>19</v>
      </c>
      <c r="C17" s="39" t="s">
        <v>20</v>
      </c>
      <c r="D17" s="40" t="s">
        <v>27</v>
      </c>
      <c r="E17" s="41">
        <v>1</v>
      </c>
      <c r="F17" s="42"/>
      <c r="G17" s="42"/>
      <c r="H17" s="42"/>
      <c r="I17" s="42"/>
      <c r="J17" s="42"/>
      <c r="K17" s="42"/>
      <c r="L17" s="42"/>
      <c r="M17" s="42"/>
      <c r="N17" s="42"/>
      <c r="O17" s="42"/>
      <c r="P17" s="42"/>
    </row>
    <row r="18" spans="1:16" ht="25.5" x14ac:dyDescent="0.2">
      <c r="A18" s="37"/>
      <c r="B18" s="38"/>
      <c r="C18" s="43" t="s">
        <v>63</v>
      </c>
      <c r="D18" s="40" t="s">
        <v>22</v>
      </c>
      <c r="E18" s="41">
        <v>2</v>
      </c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42"/>
    </row>
    <row r="19" spans="1:16" ht="25.5" x14ac:dyDescent="0.2">
      <c r="A19" s="37"/>
      <c r="B19" s="38"/>
      <c r="C19" s="43" t="s">
        <v>23</v>
      </c>
      <c r="D19" s="40" t="s">
        <v>22</v>
      </c>
      <c r="E19" s="41">
        <v>1</v>
      </c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</row>
    <row r="20" spans="1:16" x14ac:dyDescent="0.2">
      <c r="A20" s="44"/>
      <c r="B20" s="38"/>
      <c r="C20" s="39"/>
      <c r="D20" s="40"/>
      <c r="E20" s="45"/>
      <c r="F20" s="13"/>
      <c r="G20" s="42"/>
      <c r="H20" s="42"/>
      <c r="I20" s="42"/>
      <c r="J20" s="42"/>
      <c r="K20" s="42"/>
      <c r="L20" s="42"/>
      <c r="M20" s="42"/>
      <c r="N20" s="42"/>
      <c r="O20" s="42"/>
      <c r="P20" s="42"/>
    </row>
    <row r="21" spans="1:16" x14ac:dyDescent="0.2">
      <c r="A21" s="44"/>
      <c r="B21" s="47"/>
      <c r="C21" s="11" t="s">
        <v>36</v>
      </c>
      <c r="D21" s="46"/>
      <c r="E21" s="8"/>
      <c r="F21" s="13"/>
      <c r="G21" s="13"/>
      <c r="H21" s="14"/>
      <c r="I21" s="13"/>
      <c r="J21" s="13"/>
      <c r="K21" s="13"/>
      <c r="L21" s="13"/>
      <c r="M21" s="13"/>
      <c r="N21" s="13"/>
      <c r="O21" s="13"/>
      <c r="P21" s="13"/>
    </row>
    <row r="22" spans="1:16" x14ac:dyDescent="0.2">
      <c r="A22" s="37"/>
      <c r="B22" s="38"/>
      <c r="C22" s="140" t="s">
        <v>32</v>
      </c>
      <c r="D22" s="40"/>
      <c r="E22" s="41"/>
      <c r="F22" s="42"/>
      <c r="G22" s="42"/>
      <c r="H22" s="42"/>
      <c r="I22" s="42"/>
      <c r="J22" s="42"/>
      <c r="K22" s="42"/>
      <c r="L22" s="42"/>
      <c r="M22" s="42"/>
      <c r="N22" s="42"/>
      <c r="O22" s="42"/>
      <c r="P22" s="42"/>
    </row>
    <row r="23" spans="1:16" x14ac:dyDescent="0.2">
      <c r="A23" s="37">
        <v>2</v>
      </c>
      <c r="B23" s="38" t="s">
        <v>19</v>
      </c>
      <c r="C23" s="48" t="s">
        <v>492</v>
      </c>
      <c r="D23" s="40"/>
      <c r="E23" s="41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</row>
    <row r="24" spans="1:16" ht="38.25" x14ac:dyDescent="0.2">
      <c r="A24" s="37"/>
      <c r="B24" s="38"/>
      <c r="C24" s="43" t="s">
        <v>493</v>
      </c>
      <c r="D24" s="40" t="s">
        <v>21</v>
      </c>
      <c r="E24" s="41">
        <f>7.3*10.9</f>
        <v>79.570000000000007</v>
      </c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</row>
    <row r="25" spans="1:16" ht="105.75" customHeight="1" x14ac:dyDescent="0.2">
      <c r="A25" s="37"/>
      <c r="B25" s="38"/>
      <c r="C25" s="43" t="s">
        <v>494</v>
      </c>
      <c r="D25" s="40" t="s">
        <v>21</v>
      </c>
      <c r="E25" s="41">
        <f>E24</f>
        <v>79.570000000000007</v>
      </c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</row>
    <row r="26" spans="1:16" x14ac:dyDescent="0.2">
      <c r="A26" s="37"/>
      <c r="B26" s="38"/>
      <c r="C26" s="52"/>
      <c r="D26" s="40"/>
      <c r="E26" s="41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</row>
    <row r="27" spans="1:16" x14ac:dyDescent="0.2">
      <c r="A27" s="37"/>
      <c r="B27" s="38"/>
      <c r="C27" s="11" t="s">
        <v>49</v>
      </c>
      <c r="D27" s="40"/>
      <c r="E27" s="41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</row>
    <row r="28" spans="1:16" ht="25.5" x14ac:dyDescent="0.2">
      <c r="A28" s="37">
        <v>3</v>
      </c>
      <c r="B28" s="38" t="s">
        <v>19</v>
      </c>
      <c r="C28" s="147" t="s">
        <v>50</v>
      </c>
      <c r="D28" s="40" t="s">
        <v>27</v>
      </c>
      <c r="E28" s="41">
        <v>1</v>
      </c>
      <c r="F28" s="42"/>
      <c r="G28" s="42"/>
      <c r="H28" s="42"/>
      <c r="I28" s="42"/>
      <c r="J28" s="42"/>
      <c r="K28" s="42"/>
      <c r="L28" s="42"/>
      <c r="M28" s="42"/>
      <c r="N28" s="42"/>
      <c r="O28" s="42"/>
      <c r="P28" s="42"/>
    </row>
    <row r="29" spans="1:16" x14ac:dyDescent="0.2">
      <c r="A29" s="47"/>
      <c r="B29" s="47"/>
      <c r="C29" s="7"/>
      <c r="D29" s="8"/>
      <c r="E29" s="8"/>
      <c r="F29" s="9"/>
      <c r="G29" s="9"/>
      <c r="H29" s="10"/>
      <c r="I29" s="9"/>
      <c r="J29" s="9"/>
      <c r="K29" s="9"/>
      <c r="L29" s="9"/>
      <c r="M29" s="9"/>
      <c r="N29" s="9"/>
      <c r="O29" s="9"/>
      <c r="P29" s="9"/>
    </row>
    <row r="30" spans="1:16" x14ac:dyDescent="0.2">
      <c r="A30" s="379" t="s">
        <v>85</v>
      </c>
      <c r="B30" s="379"/>
      <c r="C30" s="379"/>
      <c r="D30" s="379"/>
      <c r="E30" s="379"/>
      <c r="F30" s="379"/>
      <c r="G30" s="379"/>
      <c r="H30" s="379"/>
      <c r="I30" s="379"/>
      <c r="J30" s="379"/>
      <c r="K30" s="325"/>
      <c r="L30" s="181">
        <f>SUM(L16:L29)</f>
        <v>0</v>
      </c>
      <c r="M30" s="181">
        <f>SUM(M16:M29)</f>
        <v>0</v>
      </c>
      <c r="N30" s="181">
        <f>SUM(N16:N29)</f>
        <v>0</v>
      </c>
      <c r="O30" s="181">
        <f>SUM(O16:O29)</f>
        <v>0</v>
      </c>
      <c r="P30" s="181">
        <f>SUM(P16:P29)</f>
        <v>0</v>
      </c>
    </row>
    <row r="31" spans="1:16" x14ac:dyDescent="0.2">
      <c r="A31" s="380" t="s">
        <v>53</v>
      </c>
      <c r="B31" s="380"/>
      <c r="C31" s="380"/>
      <c r="D31" s="380"/>
      <c r="E31" s="380"/>
      <c r="F31" s="380"/>
      <c r="G31" s="380"/>
      <c r="H31" s="380"/>
      <c r="I31" s="380"/>
      <c r="J31" s="380"/>
      <c r="K31" s="264">
        <v>0.12</v>
      </c>
      <c r="L31" s="182"/>
      <c r="M31" s="182">
        <f>ROUND(M30*K31,2)</f>
        <v>0</v>
      </c>
      <c r="N31" s="182">
        <f>ROUND(N30*K31,2)</f>
        <v>0</v>
      </c>
      <c r="O31" s="182">
        <f>ROUND(O30*K31,2)</f>
        <v>0</v>
      </c>
      <c r="P31" s="182">
        <f>ROUND(P30*K31,2)</f>
        <v>0</v>
      </c>
    </row>
    <row r="32" spans="1:16" x14ac:dyDescent="0.2">
      <c r="A32" s="381" t="s">
        <v>54</v>
      </c>
      <c r="B32" s="381"/>
      <c r="C32" s="381"/>
      <c r="D32" s="381"/>
      <c r="E32" s="381"/>
      <c r="F32" s="381"/>
      <c r="G32" s="381"/>
      <c r="H32" s="381"/>
      <c r="I32" s="381"/>
      <c r="J32" s="381"/>
      <c r="K32" s="265"/>
      <c r="L32" s="182"/>
      <c r="M32" s="182"/>
      <c r="N32" s="182"/>
      <c r="O32" s="182"/>
      <c r="P32" s="182">
        <f>ROUND(P31*9%,2)</f>
        <v>0</v>
      </c>
    </row>
    <row r="33" spans="1:16" x14ac:dyDescent="0.2">
      <c r="A33" s="380" t="s">
        <v>55</v>
      </c>
      <c r="B33" s="380"/>
      <c r="C33" s="380"/>
      <c r="D33" s="380"/>
      <c r="E33" s="380"/>
      <c r="F33" s="380"/>
      <c r="G33" s="380"/>
      <c r="H33" s="380"/>
      <c r="I33" s="380"/>
      <c r="J33" s="380"/>
      <c r="K33" s="264">
        <v>0.06</v>
      </c>
      <c r="L33" s="182"/>
      <c r="M33" s="182">
        <f>ROUND(M30*K33,2)</f>
        <v>0</v>
      </c>
      <c r="N33" s="182">
        <f>ROUND(N30*K33,2)</f>
        <v>0</v>
      </c>
      <c r="O33" s="182">
        <f>ROUND(O30*K33,2)</f>
        <v>0</v>
      </c>
      <c r="P33" s="182">
        <f>ROUND(P30*K33,2)</f>
        <v>0</v>
      </c>
    </row>
    <row r="34" spans="1:16" x14ac:dyDescent="0.2">
      <c r="A34" s="385" t="s">
        <v>56</v>
      </c>
      <c r="B34" s="385"/>
      <c r="C34" s="385"/>
      <c r="D34" s="385"/>
      <c r="E34" s="385"/>
      <c r="F34" s="385"/>
      <c r="G34" s="385"/>
      <c r="H34" s="385"/>
      <c r="I34" s="385"/>
      <c r="J34" s="385"/>
      <c r="K34" s="56"/>
      <c r="L34" s="183"/>
      <c r="M34" s="183">
        <f>M30+M31+M33</f>
        <v>0</v>
      </c>
      <c r="N34" s="183">
        <f>N30+N31+N33</f>
        <v>0</v>
      </c>
      <c r="O34" s="183">
        <f>O30+O31+O33</f>
        <v>0</v>
      </c>
      <c r="P34" s="183">
        <f>P30+P31+P33</f>
        <v>0</v>
      </c>
    </row>
    <row r="35" spans="1:16" x14ac:dyDescent="0.2">
      <c r="A35" s="380" t="s">
        <v>57</v>
      </c>
      <c r="B35" s="380"/>
      <c r="C35" s="380"/>
      <c r="D35" s="380"/>
      <c r="E35" s="380"/>
      <c r="F35" s="380"/>
      <c r="G35" s="380"/>
      <c r="H35" s="380"/>
      <c r="I35" s="380"/>
      <c r="J35" s="380"/>
      <c r="K35" s="54">
        <v>0.21</v>
      </c>
      <c r="L35" s="182"/>
      <c r="M35" s="182">
        <f>ROUND(M34*K35,2)</f>
        <v>0</v>
      </c>
      <c r="N35" s="182">
        <f>ROUND(N34*K35,2)</f>
        <v>0</v>
      </c>
      <c r="O35" s="182">
        <f>ROUND(O34*K35,2)</f>
        <v>0</v>
      </c>
      <c r="P35" s="182">
        <f>ROUND(P34*K35,2)</f>
        <v>0</v>
      </c>
    </row>
    <row r="36" spans="1:16" x14ac:dyDescent="0.2">
      <c r="A36" s="385" t="s">
        <v>58</v>
      </c>
      <c r="B36" s="385"/>
      <c r="C36" s="385"/>
      <c r="D36" s="385"/>
      <c r="E36" s="385"/>
      <c r="F36" s="385"/>
      <c r="G36" s="385"/>
      <c r="H36" s="385"/>
      <c r="I36" s="385"/>
      <c r="J36" s="385"/>
      <c r="K36" s="56"/>
      <c r="L36" s="183"/>
      <c r="M36" s="183">
        <f>M34+M35</f>
        <v>0</v>
      </c>
      <c r="N36" s="183">
        <f>N34+N35</f>
        <v>0</v>
      </c>
      <c r="O36" s="183">
        <f>O34+O35</f>
        <v>0</v>
      </c>
      <c r="P36" s="183">
        <f>P34+P35</f>
        <v>0</v>
      </c>
    </row>
    <row r="37" spans="1:16" x14ac:dyDescent="0.2">
      <c r="A37" s="57"/>
      <c r="B37" s="57"/>
      <c r="C37" s="57"/>
      <c r="D37" s="57"/>
      <c r="E37" s="57"/>
      <c r="F37" s="57"/>
      <c r="G37" s="57"/>
      <c r="H37" s="57"/>
      <c r="I37" s="57"/>
      <c r="J37" s="57"/>
      <c r="K37" s="58"/>
      <c r="L37" s="59"/>
      <c r="M37" s="59"/>
      <c r="N37" s="59"/>
      <c r="O37" s="59"/>
      <c r="P37" s="59"/>
    </row>
    <row r="38" spans="1:16" x14ac:dyDescent="0.2">
      <c r="A38" s="141"/>
      <c r="B38" s="142"/>
      <c r="C38" s="142"/>
      <c r="D38" s="63"/>
      <c r="E38" s="142"/>
      <c r="F38" s="63"/>
      <c r="G38" s="63"/>
      <c r="H38" s="63"/>
      <c r="I38" s="63"/>
      <c r="J38" s="63"/>
      <c r="K38" s="63"/>
      <c r="L38" s="63"/>
      <c r="M38" s="63"/>
      <c r="N38" s="142"/>
      <c r="O38" s="142"/>
      <c r="P38" s="142"/>
    </row>
    <row r="39" spans="1:16" x14ac:dyDescent="0.2">
      <c r="A39" s="142"/>
      <c r="B39" s="142"/>
      <c r="C39" s="142"/>
      <c r="D39" s="63"/>
      <c r="E39" s="142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</row>
    <row r="40" spans="1:16" x14ac:dyDescent="0.2">
      <c r="A40" s="324" t="s">
        <v>60</v>
      </c>
      <c r="B40" s="386"/>
      <c r="C40" s="386"/>
      <c r="D40" s="63"/>
      <c r="E40" s="142"/>
      <c r="F40" s="63"/>
      <c r="G40" s="63"/>
      <c r="H40" s="324" t="s">
        <v>61</v>
      </c>
      <c r="I40" s="387"/>
      <c r="J40" s="387"/>
      <c r="K40" s="387"/>
      <c r="L40" s="387"/>
      <c r="M40" s="387"/>
      <c r="N40" s="387"/>
      <c r="O40" s="63"/>
      <c r="P40" s="63"/>
    </row>
    <row r="41" spans="1:16" x14ac:dyDescent="0.2">
      <c r="A41" s="142"/>
      <c r="B41" s="384" t="s">
        <v>62</v>
      </c>
      <c r="C41" s="384"/>
      <c r="D41" s="63"/>
      <c r="E41" s="142"/>
      <c r="F41" s="63"/>
      <c r="G41" s="63"/>
      <c r="H41" s="142"/>
      <c r="I41" s="384" t="s">
        <v>62</v>
      </c>
      <c r="J41" s="384"/>
      <c r="K41" s="384"/>
      <c r="L41" s="384"/>
      <c r="M41" s="384"/>
      <c r="N41" s="384"/>
      <c r="O41" s="63"/>
      <c r="P41" s="63"/>
    </row>
    <row r="42" spans="1:16" x14ac:dyDescent="0.2">
      <c r="A42" s="142"/>
      <c r="B42" s="142"/>
      <c r="C42" s="142"/>
      <c r="D42" s="63"/>
      <c r="E42" s="142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</row>
  </sheetData>
  <mergeCells count="27">
    <mergeCell ref="A36:J36"/>
    <mergeCell ref="B40:C40"/>
    <mergeCell ref="I40:N40"/>
    <mergeCell ref="B41:C41"/>
    <mergeCell ref="I41:N41"/>
    <mergeCell ref="A35:J35"/>
    <mergeCell ref="A9:F9"/>
    <mergeCell ref="M9:P9"/>
    <mergeCell ref="M11:P11"/>
    <mergeCell ref="A13:A14"/>
    <mergeCell ref="B13:B14"/>
    <mergeCell ref="C13:C14"/>
    <mergeCell ref="D13:D14"/>
    <mergeCell ref="E13:E14"/>
    <mergeCell ref="F13:K13"/>
    <mergeCell ref="L13:P13"/>
    <mergeCell ref="A30:J30"/>
    <mergeCell ref="A31:J31"/>
    <mergeCell ref="A32:J32"/>
    <mergeCell ref="A33:J33"/>
    <mergeCell ref="A34:J34"/>
    <mergeCell ref="C7:P7"/>
    <mergeCell ref="A1:P1"/>
    <mergeCell ref="A3:P3"/>
    <mergeCell ref="A4:P4"/>
    <mergeCell ref="C5:P5"/>
    <mergeCell ref="C6:P6"/>
  </mergeCells>
  <conditionalFormatting sqref="D19">
    <cfRule type="cellIs" dxfId="11" priority="1" stopIfTrue="1" operator="equal">
      <formula>0</formula>
    </cfRule>
    <cfRule type="expression" dxfId="10" priority="2" stopIfTrue="1">
      <formula>#DIV/0!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P76"/>
  <sheetViews>
    <sheetView zoomScaleNormal="100" workbookViewId="0">
      <selection activeCell="H26" sqref="H26"/>
    </sheetView>
  </sheetViews>
  <sheetFormatPr defaultColWidth="9.140625" defaultRowHeight="12.75" x14ac:dyDescent="0.2"/>
  <cols>
    <col min="1" max="1" width="8.7109375" style="143" customWidth="1"/>
    <col min="2" max="2" width="8.85546875" style="143" customWidth="1"/>
    <col min="3" max="3" width="35.7109375" style="144" customWidth="1"/>
    <col min="4" max="4" width="9.7109375" style="145" customWidth="1"/>
    <col min="5" max="5" width="9.7109375" style="146" customWidth="1"/>
    <col min="6" max="6" width="8.7109375" style="143" customWidth="1"/>
    <col min="7" max="7" width="8.7109375" style="146" customWidth="1"/>
    <col min="8" max="11" width="8.7109375" style="70" customWidth="1"/>
    <col min="12" max="15" width="10.7109375" style="70" customWidth="1"/>
    <col min="16" max="16" width="12.7109375" style="70" customWidth="1"/>
    <col min="17" max="16384" width="9.140625" style="20"/>
  </cols>
  <sheetData>
    <row r="1" spans="1:16" s="1" customFormat="1" ht="13.15" customHeight="1" x14ac:dyDescent="0.2">
      <c r="A1" s="375" t="s">
        <v>174</v>
      </c>
      <c r="B1" s="375"/>
      <c r="C1" s="375"/>
      <c r="D1" s="375"/>
      <c r="E1" s="375"/>
      <c r="F1" s="375"/>
      <c r="G1" s="375"/>
      <c r="H1" s="375"/>
      <c r="I1" s="375"/>
      <c r="J1" s="375"/>
      <c r="K1" s="375"/>
      <c r="L1" s="375"/>
      <c r="M1" s="375"/>
      <c r="N1" s="375"/>
      <c r="O1" s="375"/>
      <c r="P1" s="375"/>
    </row>
    <row r="2" spans="1:16" s="1" customFormat="1" ht="13.15" customHeight="1" x14ac:dyDescent="0.2">
      <c r="A2" s="74"/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</row>
    <row r="3" spans="1:16" s="2" customFormat="1" ht="13.15" customHeight="1" x14ac:dyDescent="0.2">
      <c r="A3" s="376" t="s">
        <v>169</v>
      </c>
      <c r="B3" s="376"/>
      <c r="C3" s="376"/>
      <c r="D3" s="376"/>
      <c r="E3" s="376"/>
      <c r="F3" s="376"/>
      <c r="G3" s="376"/>
      <c r="H3" s="376"/>
      <c r="I3" s="376"/>
      <c r="J3" s="376"/>
      <c r="K3" s="376"/>
      <c r="L3" s="376"/>
      <c r="M3" s="376"/>
      <c r="N3" s="376"/>
      <c r="O3" s="376"/>
      <c r="P3" s="376"/>
    </row>
    <row r="4" spans="1:16" s="3" customFormat="1" ht="13.15" customHeight="1" x14ac:dyDescent="0.2">
      <c r="A4" s="377" t="s">
        <v>0</v>
      </c>
      <c r="B4" s="377"/>
      <c r="C4" s="377"/>
      <c r="D4" s="377"/>
      <c r="E4" s="377"/>
      <c r="F4" s="377"/>
      <c r="G4" s="377"/>
      <c r="H4" s="377"/>
      <c r="I4" s="377"/>
      <c r="J4" s="377"/>
      <c r="K4" s="377"/>
      <c r="L4" s="377"/>
      <c r="M4" s="377"/>
      <c r="N4" s="377"/>
      <c r="O4" s="377"/>
      <c r="P4" s="377"/>
    </row>
    <row r="5" spans="1:16" s="4" customFormat="1" x14ac:dyDescent="0.2">
      <c r="A5" s="21" t="s">
        <v>1</v>
      </c>
      <c r="B5" s="21"/>
      <c r="C5" s="372" t="s">
        <v>81</v>
      </c>
      <c r="D5" s="372"/>
      <c r="E5" s="372"/>
      <c r="F5" s="372"/>
      <c r="G5" s="372"/>
      <c r="H5" s="372"/>
      <c r="I5" s="372"/>
      <c r="J5" s="372"/>
      <c r="K5" s="372"/>
      <c r="L5" s="372"/>
      <c r="M5" s="372"/>
      <c r="N5" s="372"/>
      <c r="O5" s="372"/>
      <c r="P5" s="372"/>
    </row>
    <row r="6" spans="1:16" s="4" customFormat="1" x14ac:dyDescent="0.2">
      <c r="A6" s="21" t="s">
        <v>2</v>
      </c>
      <c r="B6" s="21"/>
      <c r="C6" s="372" t="s">
        <v>81</v>
      </c>
      <c r="D6" s="372"/>
      <c r="E6" s="372"/>
      <c r="F6" s="372"/>
      <c r="G6" s="372"/>
      <c r="H6" s="372"/>
      <c r="I6" s="372"/>
      <c r="J6" s="372"/>
      <c r="K6" s="372"/>
      <c r="L6" s="372"/>
      <c r="M6" s="372"/>
      <c r="N6" s="372"/>
      <c r="O6" s="372"/>
      <c r="P6" s="372"/>
    </row>
    <row r="7" spans="1:16" s="4" customFormat="1" x14ac:dyDescent="0.2">
      <c r="A7" s="21" t="s">
        <v>3</v>
      </c>
      <c r="B7" s="21"/>
      <c r="C7" s="372" t="s">
        <v>496</v>
      </c>
      <c r="D7" s="372"/>
      <c r="E7" s="372"/>
      <c r="F7" s="372"/>
      <c r="G7" s="372"/>
      <c r="H7" s="372"/>
      <c r="I7" s="372"/>
      <c r="J7" s="372"/>
      <c r="K7" s="372"/>
      <c r="L7" s="372"/>
      <c r="M7" s="372"/>
      <c r="N7" s="372"/>
      <c r="O7" s="372"/>
      <c r="P7" s="372"/>
    </row>
    <row r="8" spans="1:16" s="4" customFormat="1" x14ac:dyDescent="0.2">
      <c r="A8" s="21"/>
      <c r="B8" s="21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</row>
    <row r="9" spans="1:16" s="2" customFormat="1" x14ac:dyDescent="0.2">
      <c r="A9" s="373"/>
      <c r="B9" s="373"/>
      <c r="C9" s="373"/>
      <c r="D9" s="373"/>
      <c r="E9" s="373"/>
      <c r="F9" s="373"/>
      <c r="G9" s="21"/>
      <c r="H9" s="21"/>
      <c r="I9" s="23"/>
      <c r="J9" s="23"/>
      <c r="K9" s="23"/>
      <c r="L9" s="24"/>
      <c r="M9" s="374">
        <f>P62</f>
        <v>0</v>
      </c>
      <c r="N9" s="374"/>
      <c r="O9" s="374"/>
      <c r="P9" s="374"/>
    </row>
    <row r="10" spans="1:16" s="2" customFormat="1" x14ac:dyDescent="0.2">
      <c r="A10" s="25"/>
      <c r="B10" s="25"/>
      <c r="C10" s="26"/>
      <c r="D10" s="27"/>
      <c r="E10" s="28"/>
      <c r="F10" s="27"/>
      <c r="G10" s="27"/>
      <c r="H10" s="23"/>
      <c r="I10" s="23"/>
      <c r="J10" s="23"/>
      <c r="K10" s="23"/>
      <c r="L10" s="23"/>
      <c r="M10" s="29"/>
      <c r="N10" s="21"/>
      <c r="O10" s="21"/>
      <c r="P10" s="21"/>
    </row>
    <row r="11" spans="1:16" s="2" customFormat="1" x14ac:dyDescent="0.2">
      <c r="A11" s="25"/>
      <c r="B11" s="25"/>
      <c r="C11" s="26"/>
      <c r="D11" s="27"/>
      <c r="E11" s="28"/>
      <c r="F11" s="27"/>
      <c r="G11" s="27"/>
      <c r="H11" s="23"/>
      <c r="I11" s="23"/>
      <c r="J11" s="23"/>
      <c r="K11" s="23"/>
      <c r="L11" s="30"/>
      <c r="M11" s="378"/>
      <c r="N11" s="378"/>
      <c r="O11" s="378"/>
      <c r="P11" s="378"/>
    </row>
    <row r="12" spans="1:16" s="2" customFormat="1" x14ac:dyDescent="0.2">
      <c r="A12" s="24"/>
      <c r="B12" s="24"/>
      <c r="C12" s="24"/>
      <c r="D12" s="27"/>
      <c r="E12" s="27"/>
      <c r="F12" s="23"/>
      <c r="G12" s="23"/>
      <c r="H12" s="23"/>
      <c r="I12" s="23"/>
      <c r="J12" s="23"/>
      <c r="K12" s="23"/>
      <c r="L12" s="23"/>
      <c r="M12" s="30"/>
      <c r="N12" s="29"/>
      <c r="O12" s="21"/>
      <c r="P12" s="21"/>
    </row>
    <row r="13" spans="1:16" x14ac:dyDescent="0.2">
      <c r="A13" s="383" t="s">
        <v>4</v>
      </c>
      <c r="B13" s="383" t="s">
        <v>5</v>
      </c>
      <c r="C13" s="383" t="s">
        <v>6</v>
      </c>
      <c r="D13" s="383" t="s">
        <v>7</v>
      </c>
      <c r="E13" s="383" t="s">
        <v>8</v>
      </c>
      <c r="F13" s="382" t="s">
        <v>9</v>
      </c>
      <c r="G13" s="382"/>
      <c r="H13" s="382"/>
      <c r="I13" s="382"/>
      <c r="J13" s="382"/>
      <c r="K13" s="382"/>
      <c r="L13" s="382" t="s">
        <v>10</v>
      </c>
      <c r="M13" s="382"/>
      <c r="N13" s="382"/>
      <c r="O13" s="382"/>
      <c r="P13" s="382"/>
    </row>
    <row r="14" spans="1:16" ht="51" x14ac:dyDescent="0.2">
      <c r="A14" s="383"/>
      <c r="B14" s="383"/>
      <c r="C14" s="383"/>
      <c r="D14" s="383"/>
      <c r="E14" s="383"/>
      <c r="F14" s="31" t="s">
        <v>11</v>
      </c>
      <c r="G14" s="31" t="s">
        <v>12</v>
      </c>
      <c r="H14" s="31" t="s">
        <v>13</v>
      </c>
      <c r="I14" s="31" t="s">
        <v>362</v>
      </c>
      <c r="J14" s="31" t="s">
        <v>14</v>
      </c>
      <c r="K14" s="31" t="s">
        <v>15</v>
      </c>
      <c r="L14" s="31" t="s">
        <v>16</v>
      </c>
      <c r="M14" s="31" t="s">
        <v>13</v>
      </c>
      <c r="N14" s="31" t="s">
        <v>362</v>
      </c>
      <c r="O14" s="31" t="s">
        <v>14</v>
      </c>
      <c r="P14" s="31" t="s">
        <v>17</v>
      </c>
    </row>
    <row r="15" spans="1:16" ht="13.5" thickBot="1" x14ac:dyDescent="0.25">
      <c r="A15" s="32">
        <v>1</v>
      </c>
      <c r="B15" s="32"/>
      <c r="C15" s="32">
        <v>3</v>
      </c>
      <c r="D15" s="33">
        <v>4</v>
      </c>
      <c r="E15" s="32">
        <v>5</v>
      </c>
      <c r="F15" s="33">
        <v>6</v>
      </c>
      <c r="G15" s="32">
        <v>7</v>
      </c>
      <c r="H15" s="32">
        <v>8</v>
      </c>
      <c r="I15" s="33">
        <v>9</v>
      </c>
      <c r="J15" s="33">
        <v>10</v>
      </c>
      <c r="K15" s="32">
        <v>11</v>
      </c>
      <c r="L15" s="32">
        <v>12</v>
      </c>
      <c r="M15" s="32">
        <v>13</v>
      </c>
      <c r="N15" s="33">
        <v>14</v>
      </c>
      <c r="O15" s="33">
        <v>15</v>
      </c>
      <c r="P15" s="33">
        <v>16</v>
      </c>
    </row>
    <row r="16" spans="1:16" ht="13.5" thickTop="1" x14ac:dyDescent="0.2">
      <c r="A16" s="34"/>
      <c r="B16" s="35"/>
      <c r="C16" s="137" t="s">
        <v>18</v>
      </c>
      <c r="D16" s="138"/>
      <c r="E16" s="139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</row>
    <row r="17" spans="1:16" ht="25.5" x14ac:dyDescent="0.2">
      <c r="A17" s="37">
        <v>1</v>
      </c>
      <c r="B17" s="38" t="s">
        <v>19</v>
      </c>
      <c r="C17" s="39" t="s">
        <v>20</v>
      </c>
      <c r="D17" s="40" t="s">
        <v>27</v>
      </c>
      <c r="E17" s="41">
        <v>1</v>
      </c>
      <c r="F17" s="42"/>
      <c r="G17" s="42"/>
      <c r="H17" s="42"/>
      <c r="I17" s="42"/>
      <c r="J17" s="42"/>
      <c r="K17" s="42"/>
      <c r="L17" s="42"/>
      <c r="M17" s="42"/>
      <c r="N17" s="42"/>
      <c r="O17" s="42"/>
      <c r="P17" s="42"/>
    </row>
    <row r="18" spans="1:16" ht="25.5" x14ac:dyDescent="0.2">
      <c r="A18" s="37"/>
      <c r="B18" s="38"/>
      <c r="C18" s="43" t="s">
        <v>63</v>
      </c>
      <c r="D18" s="40" t="s">
        <v>22</v>
      </c>
      <c r="E18" s="41">
        <v>6</v>
      </c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42"/>
    </row>
    <row r="19" spans="1:16" ht="25.5" x14ac:dyDescent="0.2">
      <c r="A19" s="37"/>
      <c r="B19" s="38"/>
      <c r="C19" s="43" t="s">
        <v>23</v>
      </c>
      <c r="D19" s="40" t="s">
        <v>22</v>
      </c>
      <c r="E19" s="41">
        <v>2</v>
      </c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</row>
    <row r="20" spans="1:16" ht="38.25" x14ac:dyDescent="0.2">
      <c r="A20" s="37"/>
      <c r="B20" s="38"/>
      <c r="C20" s="43" t="s">
        <v>24</v>
      </c>
      <c r="D20" s="40" t="s">
        <v>25</v>
      </c>
      <c r="E20" s="41">
        <v>4</v>
      </c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</row>
    <row r="21" spans="1:16" x14ac:dyDescent="0.2">
      <c r="A21" s="37">
        <v>2</v>
      </c>
      <c r="B21" s="38" t="s">
        <v>19</v>
      </c>
      <c r="C21" s="39" t="s">
        <v>26</v>
      </c>
      <c r="D21" s="40" t="s">
        <v>27</v>
      </c>
      <c r="E21" s="41">
        <v>1</v>
      </c>
      <c r="F21" s="42"/>
      <c r="G21" s="42"/>
      <c r="H21" s="42"/>
      <c r="I21" s="42"/>
      <c r="J21" s="42"/>
      <c r="K21" s="42"/>
      <c r="L21" s="42"/>
      <c r="M21" s="42"/>
      <c r="N21" s="42"/>
      <c r="O21" s="42"/>
      <c r="P21" s="42"/>
    </row>
    <row r="22" spans="1:16" ht="38.25" x14ac:dyDescent="0.2">
      <c r="A22" s="44">
        <v>3</v>
      </c>
      <c r="B22" s="38" t="s">
        <v>19</v>
      </c>
      <c r="C22" s="39" t="s">
        <v>66</v>
      </c>
      <c r="D22" s="40" t="s">
        <v>27</v>
      </c>
      <c r="E22" s="41">
        <v>1</v>
      </c>
      <c r="F22" s="42"/>
      <c r="G22" s="42"/>
      <c r="H22" s="42"/>
      <c r="I22" s="42"/>
      <c r="J22" s="42"/>
      <c r="K22" s="42"/>
      <c r="L22" s="42"/>
      <c r="M22" s="42"/>
      <c r="N22" s="42"/>
      <c r="O22" s="42"/>
      <c r="P22" s="42"/>
    </row>
    <row r="23" spans="1:16" x14ac:dyDescent="0.2">
      <c r="A23" s="44"/>
      <c r="B23" s="38"/>
      <c r="C23" s="39"/>
      <c r="D23" s="40"/>
      <c r="E23" s="45"/>
      <c r="F23" s="13"/>
      <c r="G23" s="42"/>
      <c r="H23" s="42"/>
      <c r="I23" s="42"/>
      <c r="J23" s="42"/>
      <c r="K23" s="42"/>
      <c r="L23" s="42"/>
      <c r="M23" s="42"/>
      <c r="N23" s="42"/>
      <c r="O23" s="42"/>
      <c r="P23" s="42"/>
    </row>
    <row r="24" spans="1:16" x14ac:dyDescent="0.2">
      <c r="A24" s="44"/>
      <c r="B24" s="47"/>
      <c r="C24" s="11" t="s">
        <v>36</v>
      </c>
      <c r="D24" s="46"/>
      <c r="E24" s="8"/>
      <c r="F24" s="13"/>
      <c r="G24" s="13"/>
      <c r="H24" s="14"/>
      <c r="I24" s="13"/>
      <c r="J24" s="13"/>
      <c r="K24" s="13"/>
      <c r="L24" s="13"/>
      <c r="M24" s="13"/>
      <c r="N24" s="13"/>
      <c r="O24" s="13"/>
      <c r="P24" s="13"/>
    </row>
    <row r="25" spans="1:16" x14ac:dyDescent="0.2">
      <c r="A25" s="44"/>
      <c r="B25" s="47"/>
      <c r="C25" s="140" t="s">
        <v>29</v>
      </c>
      <c r="D25" s="46"/>
      <c r="E25" s="8"/>
      <c r="F25" s="13"/>
      <c r="G25" s="13"/>
      <c r="H25" s="14"/>
      <c r="I25" s="13"/>
      <c r="J25" s="13"/>
      <c r="K25" s="13"/>
      <c r="L25" s="13"/>
      <c r="M25" s="13"/>
      <c r="N25" s="13"/>
      <c r="O25" s="13"/>
      <c r="P25" s="13"/>
    </row>
    <row r="26" spans="1:16" ht="63.75" x14ac:dyDescent="0.2">
      <c r="A26" s="37">
        <v>4</v>
      </c>
      <c r="B26" s="38" t="s">
        <v>19</v>
      </c>
      <c r="C26" s="48" t="s">
        <v>86</v>
      </c>
      <c r="D26" s="40" t="s">
        <v>21</v>
      </c>
      <c r="E26" s="41">
        <v>85.5</v>
      </c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</row>
    <row r="27" spans="1:16" s="16" customFormat="1" ht="127.5" x14ac:dyDescent="0.2">
      <c r="A27" s="37">
        <v>5</v>
      </c>
      <c r="B27" s="38" t="s">
        <v>19</v>
      </c>
      <c r="C27" s="7" t="s">
        <v>89</v>
      </c>
      <c r="D27" s="46" t="s">
        <v>21</v>
      </c>
      <c r="E27" s="50">
        <v>85.5</v>
      </c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</row>
    <row r="28" spans="1:16" s="16" customFormat="1" ht="25.5" x14ac:dyDescent="0.2">
      <c r="A28" s="37"/>
      <c r="B28" s="38"/>
      <c r="C28" s="43" t="s">
        <v>42</v>
      </c>
      <c r="D28" s="46" t="s">
        <v>22</v>
      </c>
      <c r="E28" s="49">
        <v>1</v>
      </c>
      <c r="F28" s="42"/>
      <c r="G28" s="42"/>
      <c r="H28" s="42"/>
      <c r="I28" s="42"/>
      <c r="J28" s="42"/>
      <c r="K28" s="42"/>
      <c r="L28" s="42"/>
      <c r="M28" s="42"/>
      <c r="N28" s="42"/>
      <c r="O28" s="42"/>
      <c r="P28" s="42"/>
    </row>
    <row r="29" spans="1:16" s="16" customFormat="1" ht="25.5" x14ac:dyDescent="0.2">
      <c r="A29" s="37"/>
      <c r="B29" s="38"/>
      <c r="C29" s="43" t="s">
        <v>72</v>
      </c>
      <c r="D29" s="46" t="s">
        <v>22</v>
      </c>
      <c r="E29" s="49">
        <v>4</v>
      </c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</row>
    <row r="30" spans="1:16" s="16" customFormat="1" ht="25.5" x14ac:dyDescent="0.2">
      <c r="A30" s="37"/>
      <c r="B30" s="38"/>
      <c r="C30" s="43" t="s">
        <v>73</v>
      </c>
      <c r="D30" s="46" t="s">
        <v>22</v>
      </c>
      <c r="E30" s="49">
        <v>2</v>
      </c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42"/>
    </row>
    <row r="31" spans="1:16" s="16" customFormat="1" ht="25.5" x14ac:dyDescent="0.2">
      <c r="A31" s="37"/>
      <c r="B31" s="38"/>
      <c r="C31" s="43" t="s">
        <v>74</v>
      </c>
      <c r="D31" s="46" t="s">
        <v>22</v>
      </c>
      <c r="E31" s="49">
        <v>2</v>
      </c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</row>
    <row r="32" spans="1:16" s="16" customFormat="1" ht="25.5" x14ac:dyDescent="0.2">
      <c r="A32" s="37"/>
      <c r="B32" s="38"/>
      <c r="C32" s="43" t="s">
        <v>75</v>
      </c>
      <c r="D32" s="46" t="s">
        <v>22</v>
      </c>
      <c r="E32" s="49">
        <v>6</v>
      </c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</row>
    <row r="33" spans="1:16" s="16" customFormat="1" ht="25.5" x14ac:dyDescent="0.2">
      <c r="A33" s="37"/>
      <c r="B33" s="38"/>
      <c r="C33" s="43" t="s">
        <v>76</v>
      </c>
      <c r="D33" s="46" t="s">
        <v>22</v>
      </c>
      <c r="E33" s="49">
        <v>2</v>
      </c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</row>
    <row r="34" spans="1:16" s="16" customFormat="1" x14ac:dyDescent="0.2">
      <c r="A34" s="37"/>
      <c r="B34" s="38"/>
      <c r="C34" s="43" t="s">
        <v>43</v>
      </c>
      <c r="D34" s="46" t="s">
        <v>27</v>
      </c>
      <c r="E34" s="49">
        <v>1</v>
      </c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</row>
    <row r="35" spans="1:16" s="16" customFormat="1" ht="38.25" x14ac:dyDescent="0.2">
      <c r="A35" s="37"/>
      <c r="B35" s="38"/>
      <c r="C35" s="43" t="s">
        <v>366</v>
      </c>
      <c r="D35" s="46" t="s">
        <v>27</v>
      </c>
      <c r="E35" s="49">
        <v>1</v>
      </c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</row>
    <row r="36" spans="1:16" s="16" customFormat="1" x14ac:dyDescent="0.2">
      <c r="A36" s="44"/>
      <c r="B36" s="47"/>
      <c r="C36" s="140" t="s">
        <v>31</v>
      </c>
      <c r="D36" s="46"/>
      <c r="E36" s="8"/>
      <c r="F36" s="9"/>
      <c r="G36" s="9"/>
      <c r="H36" s="10"/>
      <c r="I36" s="9"/>
      <c r="J36" s="9"/>
      <c r="K36" s="9"/>
      <c r="L36" s="9"/>
      <c r="M36" s="9"/>
      <c r="N36" s="9"/>
      <c r="O36" s="9"/>
      <c r="P36" s="9"/>
    </row>
    <row r="37" spans="1:16" s="16" customFormat="1" ht="76.5" x14ac:dyDescent="0.2">
      <c r="A37" s="37">
        <v>6</v>
      </c>
      <c r="B37" s="38" t="s">
        <v>19</v>
      </c>
      <c r="C37" s="147" t="s">
        <v>379</v>
      </c>
      <c r="D37" s="40" t="s">
        <v>21</v>
      </c>
      <c r="E37" s="41">
        <f>12.6*2*1.7+13.6*2*1.7</f>
        <v>89.079999999999984</v>
      </c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</row>
    <row r="38" spans="1:16" s="16" customFormat="1" ht="25.5" x14ac:dyDescent="0.2">
      <c r="A38" s="37"/>
      <c r="B38" s="38"/>
      <c r="C38" s="43" t="s">
        <v>42</v>
      </c>
      <c r="D38" s="46"/>
      <c r="E38" s="49">
        <v>1</v>
      </c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</row>
    <row r="39" spans="1:16" s="16" customFormat="1" ht="25.5" x14ac:dyDescent="0.2">
      <c r="A39" s="44"/>
      <c r="B39" s="47"/>
      <c r="C39" s="43" t="s">
        <v>44</v>
      </c>
      <c r="D39" s="46" t="s">
        <v>22</v>
      </c>
      <c r="E39" s="49">
        <v>2</v>
      </c>
      <c r="F39" s="9"/>
      <c r="G39" s="9"/>
      <c r="H39" s="10"/>
      <c r="I39" s="42"/>
      <c r="J39" s="9"/>
      <c r="K39" s="42"/>
      <c r="L39" s="42"/>
      <c r="M39" s="42"/>
      <c r="N39" s="42"/>
      <c r="O39" s="42"/>
      <c r="P39" s="42"/>
    </row>
    <row r="40" spans="1:16" s="16" customFormat="1" ht="25.5" x14ac:dyDescent="0.2">
      <c r="A40" s="37"/>
      <c r="B40" s="38"/>
      <c r="C40" s="43" t="s">
        <v>94</v>
      </c>
      <c r="D40" s="46" t="s">
        <v>22</v>
      </c>
      <c r="E40" s="49">
        <v>1</v>
      </c>
      <c r="F40" s="42"/>
      <c r="G40" s="42"/>
      <c r="H40" s="42"/>
      <c r="I40" s="42"/>
      <c r="J40" s="42"/>
      <c r="K40" s="42"/>
      <c r="L40" s="42"/>
      <c r="M40" s="42"/>
      <c r="N40" s="42"/>
      <c r="O40" s="42"/>
      <c r="P40" s="42"/>
    </row>
    <row r="41" spans="1:16" s="16" customFormat="1" ht="25.5" x14ac:dyDescent="0.2">
      <c r="A41" s="37"/>
      <c r="B41" s="38"/>
      <c r="C41" s="43" t="s">
        <v>93</v>
      </c>
      <c r="D41" s="46" t="s">
        <v>22</v>
      </c>
      <c r="E41" s="49">
        <v>2</v>
      </c>
      <c r="F41" s="42"/>
      <c r="G41" s="42"/>
      <c r="H41" s="42"/>
      <c r="I41" s="42"/>
      <c r="J41" s="42"/>
      <c r="K41" s="42"/>
      <c r="L41" s="42"/>
      <c r="M41" s="42"/>
      <c r="N41" s="42"/>
      <c r="O41" s="42"/>
      <c r="P41" s="42"/>
    </row>
    <row r="42" spans="1:16" s="16" customFormat="1" x14ac:dyDescent="0.2">
      <c r="A42" s="37"/>
      <c r="B42" s="38"/>
      <c r="C42" s="43" t="s">
        <v>363</v>
      </c>
      <c r="D42" s="46" t="s">
        <v>27</v>
      </c>
      <c r="E42" s="49">
        <v>1</v>
      </c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2"/>
    </row>
    <row r="43" spans="1:16" s="16" customFormat="1" x14ac:dyDescent="0.2">
      <c r="A43" s="37"/>
      <c r="B43" s="38"/>
      <c r="C43" s="269" t="s">
        <v>380</v>
      </c>
      <c r="D43" s="46"/>
      <c r="E43" s="49"/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2"/>
    </row>
    <row r="44" spans="1:16" s="16" customFormat="1" ht="63.75" x14ac:dyDescent="0.2">
      <c r="A44" s="37">
        <v>7</v>
      </c>
      <c r="B44" s="38" t="s">
        <v>19</v>
      </c>
      <c r="C44" s="43" t="s">
        <v>381</v>
      </c>
      <c r="D44" s="46" t="s">
        <v>27</v>
      </c>
      <c r="E44" s="49">
        <v>3</v>
      </c>
      <c r="F44" s="42"/>
      <c r="G44" s="42"/>
      <c r="H44" s="42"/>
      <c r="I44" s="42"/>
      <c r="J44" s="42"/>
      <c r="K44" s="42"/>
      <c r="L44" s="42"/>
      <c r="M44" s="42"/>
      <c r="N44" s="42"/>
      <c r="O44" s="42"/>
      <c r="P44" s="42"/>
    </row>
    <row r="45" spans="1:16" x14ac:dyDescent="0.2">
      <c r="A45" s="37"/>
      <c r="B45" s="38"/>
      <c r="C45" s="140" t="s">
        <v>32</v>
      </c>
      <c r="D45" s="40"/>
      <c r="E45" s="41"/>
      <c r="F45" s="42"/>
      <c r="G45" s="42"/>
      <c r="H45" s="42"/>
      <c r="I45" s="42"/>
      <c r="J45" s="42"/>
      <c r="K45" s="42"/>
      <c r="L45" s="42"/>
      <c r="M45" s="42"/>
      <c r="N45" s="42"/>
      <c r="O45" s="42"/>
      <c r="P45" s="42"/>
    </row>
    <row r="46" spans="1:16" x14ac:dyDescent="0.2">
      <c r="A46" s="37">
        <v>8</v>
      </c>
      <c r="B46" s="38" t="s">
        <v>19</v>
      </c>
      <c r="C46" s="48" t="s">
        <v>67</v>
      </c>
      <c r="D46" s="40"/>
      <c r="E46" s="41"/>
      <c r="F46" s="42"/>
      <c r="G46" s="42"/>
      <c r="H46" s="42"/>
      <c r="I46" s="42"/>
      <c r="J46" s="42"/>
      <c r="K46" s="42"/>
      <c r="L46" s="42"/>
      <c r="M46" s="42"/>
      <c r="N46" s="42"/>
      <c r="O46" s="42"/>
      <c r="P46" s="42"/>
    </row>
    <row r="47" spans="1:16" ht="38.25" x14ac:dyDescent="0.2">
      <c r="A47" s="37"/>
      <c r="B47" s="38"/>
      <c r="C47" s="43" t="s">
        <v>87</v>
      </c>
      <c r="D47" s="40" t="s">
        <v>21</v>
      </c>
      <c r="E47" s="41">
        <v>3</v>
      </c>
      <c r="F47" s="42"/>
      <c r="G47" s="42"/>
      <c r="H47" s="42"/>
      <c r="I47" s="42"/>
      <c r="J47" s="42"/>
      <c r="K47" s="42"/>
      <c r="L47" s="42"/>
      <c r="M47" s="42"/>
      <c r="N47" s="42"/>
      <c r="O47" s="42"/>
      <c r="P47" s="42"/>
    </row>
    <row r="48" spans="1:16" ht="51" x14ac:dyDescent="0.2">
      <c r="A48" s="37"/>
      <c r="B48" s="38"/>
      <c r="C48" s="43" t="s">
        <v>88</v>
      </c>
      <c r="D48" s="40" t="s">
        <v>21</v>
      </c>
      <c r="E48" s="41">
        <v>85.5</v>
      </c>
      <c r="F48" s="42"/>
      <c r="G48" s="42"/>
      <c r="H48" s="42"/>
      <c r="I48" s="42"/>
      <c r="J48" s="42"/>
      <c r="K48" s="42"/>
      <c r="L48" s="42"/>
      <c r="M48" s="42"/>
      <c r="N48" s="42"/>
      <c r="O48" s="42"/>
      <c r="P48" s="42"/>
    </row>
    <row r="49" spans="1:16" x14ac:dyDescent="0.2">
      <c r="A49" s="37"/>
      <c r="B49" s="38"/>
      <c r="C49" s="52"/>
      <c r="D49" s="40"/>
      <c r="E49" s="41"/>
      <c r="F49" s="42"/>
      <c r="G49" s="42"/>
      <c r="H49" s="42"/>
      <c r="I49" s="42"/>
      <c r="J49" s="42"/>
      <c r="K49" s="42"/>
      <c r="L49" s="42"/>
      <c r="M49" s="42"/>
      <c r="N49" s="42"/>
      <c r="O49" s="42"/>
      <c r="P49" s="42"/>
    </row>
    <row r="50" spans="1:16" x14ac:dyDescent="0.2">
      <c r="A50" s="37"/>
      <c r="B50" s="38"/>
      <c r="C50" s="11" t="s">
        <v>49</v>
      </c>
      <c r="D50" s="40"/>
      <c r="E50" s="41"/>
      <c r="F50" s="42"/>
      <c r="G50" s="42"/>
      <c r="H50" s="42"/>
      <c r="I50" s="42"/>
      <c r="J50" s="42"/>
      <c r="K50" s="42"/>
      <c r="L50" s="42"/>
      <c r="M50" s="42"/>
      <c r="N50" s="42"/>
      <c r="O50" s="42"/>
      <c r="P50" s="42"/>
    </row>
    <row r="51" spans="1:16" ht="25.5" x14ac:dyDescent="0.2">
      <c r="A51" s="37">
        <v>9</v>
      </c>
      <c r="B51" s="38" t="s">
        <v>19</v>
      </c>
      <c r="C51" s="147" t="s">
        <v>50</v>
      </c>
      <c r="D51" s="40" t="s">
        <v>27</v>
      </c>
      <c r="E51" s="41">
        <v>1</v>
      </c>
      <c r="F51" s="42"/>
      <c r="G51" s="42"/>
      <c r="H51" s="42"/>
      <c r="I51" s="42"/>
      <c r="J51" s="42"/>
      <c r="K51" s="42"/>
      <c r="L51" s="42"/>
      <c r="M51" s="42"/>
      <c r="N51" s="42"/>
      <c r="O51" s="42"/>
      <c r="P51" s="42"/>
    </row>
    <row r="52" spans="1:16" x14ac:dyDescent="0.2">
      <c r="A52" s="47"/>
      <c r="B52" s="47"/>
      <c r="C52" s="7"/>
      <c r="D52" s="8"/>
      <c r="E52" s="8"/>
      <c r="F52" s="9"/>
      <c r="G52" s="9"/>
      <c r="H52" s="10"/>
      <c r="I52" s="9"/>
      <c r="J52" s="9"/>
      <c r="K52" s="9"/>
      <c r="L52" s="9"/>
      <c r="M52" s="9"/>
      <c r="N52" s="9"/>
      <c r="O52" s="9"/>
      <c r="P52" s="9"/>
    </row>
    <row r="53" spans="1:16" s="17" customFormat="1" x14ac:dyDescent="0.2">
      <c r="A53" s="379" t="s">
        <v>85</v>
      </c>
      <c r="B53" s="379"/>
      <c r="C53" s="379"/>
      <c r="D53" s="379"/>
      <c r="E53" s="379"/>
      <c r="F53" s="379"/>
      <c r="G53" s="379"/>
      <c r="H53" s="379"/>
      <c r="I53" s="379"/>
      <c r="J53" s="379"/>
      <c r="K53" s="73"/>
      <c r="L53" s="181">
        <f>SUM(L16:L52)</f>
        <v>0</v>
      </c>
      <c r="M53" s="181">
        <f>SUM(M16:M52)</f>
        <v>0</v>
      </c>
      <c r="N53" s="181">
        <f>SUM(N16:N52)</f>
        <v>0</v>
      </c>
      <c r="O53" s="181">
        <f>SUM(O16:O52)</f>
        <v>0</v>
      </c>
      <c r="P53" s="181">
        <f>SUM(P16:P52)</f>
        <v>0</v>
      </c>
    </row>
    <row r="54" spans="1:16" s="17" customFormat="1" x14ac:dyDescent="0.2">
      <c r="A54" s="380" t="s">
        <v>53</v>
      </c>
      <c r="B54" s="380"/>
      <c r="C54" s="380"/>
      <c r="D54" s="380"/>
      <c r="E54" s="380"/>
      <c r="F54" s="380"/>
      <c r="G54" s="380"/>
      <c r="H54" s="380"/>
      <c r="I54" s="380"/>
      <c r="J54" s="380"/>
      <c r="K54" s="264">
        <v>0.12</v>
      </c>
      <c r="L54" s="182"/>
      <c r="M54" s="182">
        <f>ROUND(M53*K54,2)</f>
        <v>0</v>
      </c>
      <c r="N54" s="182">
        <f>ROUND(N53*K54,2)</f>
        <v>0</v>
      </c>
      <c r="O54" s="182">
        <f>ROUND(O53*K54,2)</f>
        <v>0</v>
      </c>
      <c r="P54" s="182">
        <f>ROUND(P53*K54,2)</f>
        <v>0</v>
      </c>
    </row>
    <row r="55" spans="1:16" s="17" customFormat="1" x14ac:dyDescent="0.2">
      <c r="A55" s="381" t="s">
        <v>54</v>
      </c>
      <c r="B55" s="381"/>
      <c r="C55" s="381"/>
      <c r="D55" s="381"/>
      <c r="E55" s="381"/>
      <c r="F55" s="381"/>
      <c r="G55" s="381"/>
      <c r="H55" s="381"/>
      <c r="I55" s="381"/>
      <c r="J55" s="381"/>
      <c r="K55" s="265"/>
      <c r="L55" s="182"/>
      <c r="M55" s="182"/>
      <c r="N55" s="182"/>
      <c r="O55" s="182"/>
      <c r="P55" s="182">
        <f>ROUND(P54*9%,2)</f>
        <v>0</v>
      </c>
    </row>
    <row r="56" spans="1:16" s="17" customFormat="1" x14ac:dyDescent="0.2">
      <c r="A56" s="380" t="s">
        <v>55</v>
      </c>
      <c r="B56" s="380"/>
      <c r="C56" s="380"/>
      <c r="D56" s="380"/>
      <c r="E56" s="380"/>
      <c r="F56" s="380"/>
      <c r="G56" s="380"/>
      <c r="H56" s="380"/>
      <c r="I56" s="380"/>
      <c r="J56" s="380"/>
      <c r="K56" s="264">
        <v>0.06</v>
      </c>
      <c r="L56" s="182"/>
      <c r="M56" s="182">
        <f>ROUND(M53*K56,2)</f>
        <v>0</v>
      </c>
      <c r="N56" s="182">
        <f>ROUND(N53*K56,2)</f>
        <v>0</v>
      </c>
      <c r="O56" s="182">
        <f>ROUND(O53*K56,2)</f>
        <v>0</v>
      </c>
      <c r="P56" s="182">
        <f>ROUND(P53*K56,2)</f>
        <v>0</v>
      </c>
    </row>
    <row r="57" spans="1:16" s="17" customFormat="1" x14ac:dyDescent="0.2">
      <c r="A57" s="385" t="s">
        <v>56</v>
      </c>
      <c r="B57" s="385"/>
      <c r="C57" s="385"/>
      <c r="D57" s="385"/>
      <c r="E57" s="385"/>
      <c r="F57" s="385"/>
      <c r="G57" s="385"/>
      <c r="H57" s="385"/>
      <c r="I57" s="385"/>
      <c r="J57" s="385"/>
      <c r="K57" s="56"/>
      <c r="L57" s="183"/>
      <c r="M57" s="183">
        <f>M53+M54+M56</f>
        <v>0</v>
      </c>
      <c r="N57" s="183">
        <f>N53+N54+N56</f>
        <v>0</v>
      </c>
      <c r="O57" s="183">
        <f>O53+O54+O56</f>
        <v>0</v>
      </c>
      <c r="P57" s="183">
        <f>P53+P54+P56</f>
        <v>0</v>
      </c>
    </row>
    <row r="58" spans="1:16" s="17" customFormat="1" x14ac:dyDescent="0.2">
      <c r="A58" s="380" t="s">
        <v>57</v>
      </c>
      <c r="B58" s="380"/>
      <c r="C58" s="380"/>
      <c r="D58" s="380"/>
      <c r="E58" s="380"/>
      <c r="F58" s="380"/>
      <c r="G58" s="380"/>
      <c r="H58" s="380"/>
      <c r="I58" s="380"/>
      <c r="J58" s="380"/>
      <c r="K58" s="54">
        <v>0.21</v>
      </c>
      <c r="L58" s="182"/>
      <c r="M58" s="182">
        <f>ROUND(M57*K58,2)</f>
        <v>0</v>
      </c>
      <c r="N58" s="182">
        <f>ROUND(N57*K58,2)</f>
        <v>0</v>
      </c>
      <c r="O58" s="182">
        <f>ROUND(O57*K58,2)</f>
        <v>0</v>
      </c>
      <c r="P58" s="182">
        <f>ROUND(P57*K58,2)</f>
        <v>0</v>
      </c>
    </row>
    <row r="59" spans="1:16" s="17" customFormat="1" x14ac:dyDescent="0.2">
      <c r="A59" s="385" t="s">
        <v>58</v>
      </c>
      <c r="B59" s="385"/>
      <c r="C59" s="385"/>
      <c r="D59" s="385"/>
      <c r="E59" s="385"/>
      <c r="F59" s="385"/>
      <c r="G59" s="385"/>
      <c r="H59" s="385"/>
      <c r="I59" s="385"/>
      <c r="J59" s="385"/>
      <c r="K59" s="56"/>
      <c r="L59" s="183"/>
      <c r="M59" s="183">
        <f>M57+M58</f>
        <v>0</v>
      </c>
      <c r="N59" s="183">
        <f>N57+N58</f>
        <v>0</v>
      </c>
      <c r="O59" s="183">
        <f>O57+O58</f>
        <v>0</v>
      </c>
      <c r="P59" s="183">
        <f>P57+P58</f>
        <v>0</v>
      </c>
    </row>
    <row r="60" spans="1:16" s="17" customFormat="1" x14ac:dyDescent="0.2">
      <c r="A60" s="57"/>
      <c r="B60" s="57"/>
      <c r="C60" s="57"/>
      <c r="D60" s="57"/>
      <c r="E60" s="57"/>
      <c r="F60" s="57"/>
      <c r="G60" s="57"/>
      <c r="H60" s="57"/>
      <c r="I60" s="57"/>
      <c r="J60" s="57"/>
      <c r="K60" s="58"/>
      <c r="L60" s="59"/>
      <c r="M60" s="59"/>
      <c r="N60" s="59"/>
      <c r="O60" s="59"/>
      <c r="P60" s="59"/>
    </row>
    <row r="61" spans="1:16" s="17" customFormat="1" x14ac:dyDescent="0.2">
      <c r="A61" s="141"/>
      <c r="B61" s="142"/>
      <c r="C61" s="142"/>
      <c r="D61" s="63"/>
      <c r="E61" s="142"/>
      <c r="F61" s="63"/>
      <c r="G61" s="63"/>
      <c r="H61" s="63"/>
      <c r="I61" s="63"/>
      <c r="J61" s="63"/>
      <c r="K61" s="63"/>
      <c r="L61" s="63"/>
      <c r="M61" s="63"/>
      <c r="N61" s="142"/>
      <c r="O61" s="142"/>
      <c r="P61" s="142"/>
    </row>
    <row r="62" spans="1:16" s="17" customFormat="1" x14ac:dyDescent="0.2">
      <c r="A62" s="142"/>
      <c r="B62" s="142"/>
      <c r="C62" s="142"/>
      <c r="D62" s="63"/>
      <c r="E62" s="142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</row>
    <row r="63" spans="1:16" s="17" customFormat="1" x14ac:dyDescent="0.2">
      <c r="A63" s="24" t="s">
        <v>60</v>
      </c>
      <c r="B63" s="386"/>
      <c r="C63" s="386"/>
      <c r="D63" s="63"/>
      <c r="E63" s="142"/>
      <c r="F63" s="63"/>
      <c r="G63" s="63"/>
      <c r="H63" s="24" t="s">
        <v>61</v>
      </c>
      <c r="I63" s="387"/>
      <c r="J63" s="387"/>
      <c r="K63" s="387"/>
      <c r="L63" s="387"/>
      <c r="M63" s="387"/>
      <c r="N63" s="387"/>
      <c r="O63" s="63"/>
      <c r="P63" s="63"/>
    </row>
    <row r="64" spans="1:16" s="17" customFormat="1" x14ac:dyDescent="0.2">
      <c r="A64" s="142"/>
      <c r="B64" s="384" t="s">
        <v>62</v>
      </c>
      <c r="C64" s="384"/>
      <c r="D64" s="63"/>
      <c r="E64" s="142"/>
      <c r="F64" s="63"/>
      <c r="G64" s="63"/>
      <c r="H64" s="142"/>
      <c r="I64" s="384" t="s">
        <v>62</v>
      </c>
      <c r="J64" s="384"/>
      <c r="K64" s="384"/>
      <c r="L64" s="384"/>
      <c r="M64" s="384"/>
      <c r="N64" s="384"/>
      <c r="O64" s="63"/>
      <c r="P64" s="63"/>
    </row>
    <row r="65" spans="1:16" s="17" customFormat="1" x14ac:dyDescent="0.2">
      <c r="A65" s="142"/>
      <c r="B65" s="142"/>
      <c r="C65" s="142"/>
      <c r="D65" s="63"/>
      <c r="E65" s="142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</row>
    <row r="66" spans="1:16" s="17" customFormat="1" x14ac:dyDescent="0.2">
      <c r="A66" s="142"/>
      <c r="B66" s="142"/>
      <c r="C66" s="142"/>
      <c r="D66" s="63"/>
      <c r="E66" s="142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</row>
    <row r="67" spans="1:16" s="17" customFormat="1" x14ac:dyDescent="0.2">
      <c r="A67" s="143"/>
      <c r="B67" s="143"/>
      <c r="C67" s="144"/>
      <c r="D67" s="145"/>
      <c r="E67" s="146"/>
      <c r="F67" s="143"/>
      <c r="G67" s="146"/>
      <c r="H67" s="70"/>
      <c r="I67" s="70"/>
      <c r="J67" s="70"/>
      <c r="K67" s="70"/>
      <c r="L67" s="70"/>
      <c r="M67" s="70"/>
      <c r="N67" s="70"/>
      <c r="O67" s="70"/>
      <c r="P67" s="70"/>
    </row>
    <row r="68" spans="1:16" s="17" customFormat="1" x14ac:dyDescent="0.2">
      <c r="A68" s="143"/>
      <c r="B68" s="143"/>
      <c r="C68" s="144"/>
      <c r="D68" s="145"/>
      <c r="E68" s="146"/>
      <c r="F68" s="143"/>
      <c r="G68" s="146"/>
      <c r="H68" s="70"/>
      <c r="I68" s="70"/>
      <c r="J68" s="70"/>
      <c r="K68" s="70"/>
      <c r="L68" s="70"/>
      <c r="M68" s="70"/>
      <c r="N68" s="70"/>
      <c r="O68" s="70"/>
      <c r="P68" s="70"/>
    </row>
    <row r="69" spans="1:16" s="17" customFormat="1" x14ac:dyDescent="0.2">
      <c r="A69" s="143"/>
      <c r="B69" s="143"/>
      <c r="C69" s="144"/>
      <c r="D69" s="145"/>
      <c r="E69" s="146"/>
      <c r="F69" s="143"/>
      <c r="G69" s="146"/>
      <c r="H69" s="70"/>
      <c r="I69" s="70"/>
      <c r="J69" s="70"/>
      <c r="K69" s="70"/>
      <c r="L69" s="70"/>
      <c r="M69" s="70"/>
      <c r="N69" s="70"/>
      <c r="O69" s="70"/>
      <c r="P69" s="70"/>
    </row>
    <row r="70" spans="1:16" s="17" customFormat="1" x14ac:dyDescent="0.2">
      <c r="A70" s="143"/>
      <c r="B70" s="143"/>
      <c r="C70" s="144"/>
      <c r="D70" s="145"/>
      <c r="E70" s="146"/>
      <c r="F70" s="143"/>
      <c r="G70" s="146"/>
      <c r="H70" s="70"/>
      <c r="I70" s="70"/>
      <c r="J70" s="70"/>
      <c r="K70" s="70"/>
      <c r="L70" s="70"/>
      <c r="M70" s="70"/>
      <c r="N70" s="70"/>
      <c r="O70" s="70"/>
      <c r="P70" s="70"/>
    </row>
    <row r="71" spans="1:16" s="17" customFormat="1" x14ac:dyDescent="0.2">
      <c r="A71" s="143"/>
      <c r="B71" s="143"/>
      <c r="C71" s="144"/>
      <c r="D71" s="145"/>
      <c r="E71" s="146"/>
      <c r="F71" s="143"/>
      <c r="G71" s="146"/>
      <c r="H71" s="70"/>
      <c r="I71" s="70"/>
      <c r="J71" s="70"/>
      <c r="K71" s="70"/>
      <c r="L71" s="70"/>
      <c r="M71" s="70"/>
      <c r="N71" s="70"/>
      <c r="O71" s="70"/>
      <c r="P71" s="70"/>
    </row>
    <row r="72" spans="1:16" s="17" customFormat="1" x14ac:dyDescent="0.2">
      <c r="A72" s="143"/>
      <c r="B72" s="143"/>
      <c r="C72" s="144"/>
      <c r="D72" s="145"/>
      <c r="E72" s="146"/>
      <c r="F72" s="143"/>
      <c r="G72" s="146"/>
      <c r="H72" s="70"/>
      <c r="I72" s="70"/>
      <c r="J72" s="70"/>
      <c r="K72" s="70"/>
      <c r="L72" s="70"/>
      <c r="M72" s="70"/>
      <c r="N72" s="70"/>
      <c r="O72" s="70"/>
      <c r="P72" s="70"/>
    </row>
    <row r="73" spans="1:16" s="149" customFormat="1" x14ac:dyDescent="0.2">
      <c r="A73" s="143"/>
      <c r="B73" s="143"/>
      <c r="C73" s="144"/>
      <c r="D73" s="145"/>
      <c r="E73" s="146"/>
      <c r="F73" s="143"/>
      <c r="G73" s="146"/>
      <c r="H73" s="70"/>
      <c r="I73" s="70"/>
      <c r="J73" s="70"/>
      <c r="K73" s="70"/>
      <c r="L73" s="70"/>
      <c r="M73" s="70"/>
      <c r="N73" s="70"/>
      <c r="O73" s="70"/>
      <c r="P73" s="70"/>
    </row>
    <row r="74" spans="1:16" s="149" customFormat="1" x14ac:dyDescent="0.2">
      <c r="A74" s="143"/>
      <c r="B74" s="143"/>
      <c r="C74" s="144"/>
      <c r="D74" s="145"/>
      <c r="E74" s="146"/>
      <c r="F74" s="143"/>
      <c r="G74" s="146"/>
      <c r="H74" s="70"/>
      <c r="I74" s="70"/>
      <c r="J74" s="70"/>
      <c r="K74" s="70"/>
      <c r="L74" s="70"/>
      <c r="M74" s="70"/>
      <c r="N74" s="70"/>
      <c r="O74" s="70"/>
      <c r="P74" s="70"/>
    </row>
    <row r="75" spans="1:16" s="17" customFormat="1" x14ac:dyDescent="0.2">
      <c r="A75" s="143"/>
      <c r="B75" s="143"/>
      <c r="C75" s="144"/>
      <c r="D75" s="145"/>
      <c r="E75" s="146"/>
      <c r="F75" s="143"/>
      <c r="G75" s="146"/>
      <c r="H75" s="70"/>
      <c r="I75" s="70"/>
      <c r="J75" s="70"/>
      <c r="K75" s="70"/>
      <c r="L75" s="70"/>
      <c r="M75" s="70"/>
      <c r="N75" s="70"/>
      <c r="O75" s="70"/>
      <c r="P75" s="70"/>
    </row>
    <row r="76" spans="1:16" s="149" customFormat="1" x14ac:dyDescent="0.2">
      <c r="A76" s="143"/>
      <c r="B76" s="143"/>
      <c r="C76" s="144"/>
      <c r="D76" s="145"/>
      <c r="E76" s="146"/>
      <c r="F76" s="143"/>
      <c r="G76" s="146"/>
      <c r="H76" s="70"/>
      <c r="I76" s="70"/>
      <c r="J76" s="70"/>
      <c r="K76" s="70"/>
      <c r="L76" s="70"/>
      <c r="M76" s="70"/>
      <c r="N76" s="70"/>
      <c r="O76" s="70"/>
      <c r="P76" s="70"/>
    </row>
  </sheetData>
  <mergeCells count="27">
    <mergeCell ref="C7:P7"/>
    <mergeCell ref="A1:P1"/>
    <mergeCell ref="A3:P3"/>
    <mergeCell ref="A4:P4"/>
    <mergeCell ref="C5:P5"/>
    <mergeCell ref="C6:P6"/>
    <mergeCell ref="A57:J57"/>
    <mergeCell ref="A9:F9"/>
    <mergeCell ref="M9:P9"/>
    <mergeCell ref="M11:P11"/>
    <mergeCell ref="A13:A14"/>
    <mergeCell ref="B13:B14"/>
    <mergeCell ref="C13:C14"/>
    <mergeCell ref="D13:D14"/>
    <mergeCell ref="E13:E14"/>
    <mergeCell ref="F13:K13"/>
    <mergeCell ref="L13:P13"/>
    <mergeCell ref="A53:J53"/>
    <mergeCell ref="A54:J54"/>
    <mergeCell ref="A55:J55"/>
    <mergeCell ref="A56:J56"/>
    <mergeCell ref="B63:C63"/>
    <mergeCell ref="I63:N63"/>
    <mergeCell ref="B64:C64"/>
    <mergeCell ref="I64:N64"/>
    <mergeCell ref="A58:J58"/>
    <mergeCell ref="A59:J59"/>
  </mergeCells>
  <conditionalFormatting sqref="D19">
    <cfRule type="cellIs" dxfId="9" priority="1" stopIfTrue="1" operator="equal">
      <formula>0</formula>
    </cfRule>
    <cfRule type="expression" dxfId="8" priority="2" stopIfTrue="1">
      <formula>#DIV/0!</formula>
    </cfRule>
  </conditionalFormatting>
  <pageMargins left="0.31496062992125984" right="0.31496062992125984" top="1.0236220472440944" bottom="0.43307086614173229" header="0.51181102362204722" footer="0.15748031496062992"/>
  <pageSetup paperSize="9" scale="53" fitToHeight="0" orientation="landscape" blackAndWhite="1" horizontalDpi="4294967292" verticalDpi="360" r:id="rId1"/>
  <headerFooter alignWithMargins="0">
    <oddFooter>&amp;R&amp;8&amp;P. lapa no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25</vt:i4>
      </vt:variant>
      <vt:variant>
        <vt:lpstr>Named Ranges</vt:lpstr>
      </vt:variant>
      <vt:variant>
        <vt:i4>15</vt:i4>
      </vt:variant>
    </vt:vector>
  </HeadingPairs>
  <TitlesOfParts>
    <vt:vector size="40" baseType="lpstr">
      <vt:lpstr>KOPT (PASŪTĪTĀJA)</vt:lpstr>
      <vt:lpstr>KOPT</vt:lpstr>
      <vt:lpstr>KOPS</vt:lpstr>
      <vt:lpstr>kāpnes</vt:lpstr>
      <vt:lpstr>426</vt:lpstr>
      <vt:lpstr>427A5</vt:lpstr>
      <vt:lpstr>527</vt:lpstr>
      <vt:lpstr>309</vt:lpstr>
      <vt:lpstr>312</vt:lpstr>
      <vt:lpstr>119</vt:lpstr>
      <vt:lpstr>Apgāds (pagraba jumt.)</vt:lpstr>
      <vt:lpstr>5. stāva gaitenis</vt:lpstr>
      <vt:lpstr>228</vt:lpstr>
      <vt:lpstr>502</vt:lpstr>
      <vt:lpstr>510</vt:lpstr>
      <vt:lpstr>LU apgāds</vt:lpstr>
      <vt:lpstr>WC</vt:lpstr>
      <vt:lpstr>koridors</vt:lpstr>
      <vt:lpstr>307</vt:lpstr>
      <vt:lpstr>319</vt:lpstr>
      <vt:lpstr>336</vt:lpstr>
      <vt:lpstr>415</vt:lpstr>
      <vt:lpstr>427V4</vt:lpstr>
      <vt:lpstr>428V4</vt:lpstr>
      <vt:lpstr>426V4</vt:lpstr>
      <vt:lpstr>KOPS!Print_Area</vt:lpstr>
      <vt:lpstr>'119'!Print_Titles</vt:lpstr>
      <vt:lpstr>'228'!Print_Titles</vt:lpstr>
      <vt:lpstr>'312'!Print_Titles</vt:lpstr>
      <vt:lpstr>'426'!Print_Titles</vt:lpstr>
      <vt:lpstr>'427A5'!Print_Titles</vt:lpstr>
      <vt:lpstr>'5. stāva gaitenis'!Print_Titles</vt:lpstr>
      <vt:lpstr>'502'!Print_Titles</vt:lpstr>
      <vt:lpstr>'510'!Print_Titles</vt:lpstr>
      <vt:lpstr>'527'!Print_Titles</vt:lpstr>
      <vt:lpstr>'Apgāds (pagraba jumt.)'!Print_Titles</vt:lpstr>
      <vt:lpstr>kāpnes!Print_Titles</vt:lpstr>
      <vt:lpstr>KOPS!Print_Titles</vt:lpstr>
      <vt:lpstr>KOPT!Print_Titles</vt:lpstr>
      <vt:lpstr>'KOPT (PASŪTĪTĀJA)'!Print_Titles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BAZIS_LV</dc:creator>
  <cp:lastModifiedBy>Antra </cp:lastModifiedBy>
  <cp:lastPrinted>2017-03-23T13:11:54Z</cp:lastPrinted>
  <dcterms:created xsi:type="dcterms:W3CDTF">2016-07-27T09:20:26Z</dcterms:created>
  <dcterms:modified xsi:type="dcterms:W3CDTF">2018-05-23T12:15:15Z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SRI_WORKBOOK_ID">
    <vt:lpwstr>63c16fe3342c4ee7a7378aa2edac4bcc</vt:lpwstr>
  </property>
</Properties>
</file>