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tabRatio="815" activeTab="0"/>
  </bookViews>
  <sheets>
    <sheet name="koptāme" sheetId="1" r:id="rId1"/>
    <sheet name="kopsavilkums" sheetId="2" r:id="rId2"/>
    <sheet name="1" sheetId="3" r:id="rId3"/>
    <sheet name="2" sheetId="4" r:id="rId4"/>
    <sheet name="3" sheetId="5" r:id="rId5"/>
    <sheet name="4" sheetId="6" r:id="rId6"/>
    <sheet name="5" sheetId="7" r:id="rId7"/>
    <sheet name="6" sheetId="8" r:id="rId8"/>
    <sheet name="7" sheetId="9" r:id="rId9"/>
    <sheet name="apjomi" sheetId="10" r:id="rId10"/>
  </sheets>
  <definedNames/>
  <calcPr fullCalcOnLoad="1" fullPrecision="0"/>
</workbook>
</file>

<file path=xl/sharedStrings.xml><?xml version="1.0" encoding="utf-8"?>
<sst xmlns="http://schemas.openxmlformats.org/spreadsheetml/2006/main" count="1177" uniqueCount="267">
  <si>
    <t>Daudzums</t>
  </si>
  <si>
    <t>Kopā:</t>
  </si>
  <si>
    <t>(darba veids vai konstruktīvā elementa nosaukums)</t>
  </si>
  <si>
    <t>Nr.</t>
  </si>
  <si>
    <t>Darbu nosaukums</t>
  </si>
  <si>
    <t>Vienības izmaksas</t>
  </si>
  <si>
    <t>Kopā uz visu apjomu</t>
  </si>
  <si>
    <t>laika norma (c/h)</t>
  </si>
  <si>
    <t>darbietilpība (c/h)</t>
  </si>
  <si>
    <t>(Darba veids vai konstruktīvā elementa nosaukums)</t>
  </si>
  <si>
    <t>Kopējā darbietilpība, c/st.</t>
  </si>
  <si>
    <t>Tajā skaitā</t>
  </si>
  <si>
    <t>Nr.p.k.</t>
  </si>
  <si>
    <t xml:space="preserve"> Darba veids vai konstruktīvā elementa nosaukums</t>
  </si>
  <si>
    <t>Darbietilpība (c/h)</t>
  </si>
  <si>
    <t>Kopā</t>
  </si>
  <si>
    <t>t.sk. darba aizsardzība</t>
  </si>
  <si>
    <t>Pavisam kopā</t>
  </si>
  <si>
    <t>Sastādīja :</t>
  </si>
  <si>
    <t>(paraksts un tā atšifrējums, datums)</t>
  </si>
  <si>
    <t xml:space="preserve">Pakalpojuma apraksts </t>
  </si>
  <si>
    <t>Tiešās izmaksas kopā</t>
  </si>
  <si>
    <t>Būvniecības koptāme</t>
  </si>
  <si>
    <t>KOPĀ</t>
  </si>
  <si>
    <t>Lokālā tāme Nr.1</t>
  </si>
  <si>
    <t xml:space="preserve">Materiālu, grunts apmaiņas un būvgružu transporta izdevumi </t>
  </si>
  <si>
    <t>Kopsavilkuma aprēķini pa darbu vai konstruktīvo elementu veidiem</t>
  </si>
  <si>
    <t xml:space="preserve">Kopā </t>
  </si>
  <si>
    <t>Lokālā tāme Nr.2</t>
  </si>
  <si>
    <t>Lokālā tāme Nr.3</t>
  </si>
  <si>
    <t>Lokālā tāme Nr.4</t>
  </si>
  <si>
    <t>Lokālā tāme Nr.5</t>
  </si>
  <si>
    <t>Lokālā tāme Nr.6</t>
  </si>
  <si>
    <t>Lokālā tāme Nr.7</t>
  </si>
  <si>
    <t>Piezīmes</t>
  </si>
  <si>
    <t>PVN 21%</t>
  </si>
  <si>
    <t>Objekta izmaksas (eiro)</t>
  </si>
  <si>
    <t>Tāmes izmaksas (eiro)</t>
  </si>
  <si>
    <t>darba alga (eiro)</t>
  </si>
  <si>
    <t>materiāli (eiro)</t>
  </si>
  <si>
    <t>mehānismi (eiro)</t>
  </si>
  <si>
    <t>Mērvienība</t>
  </si>
  <si>
    <t>darba samaksas likme(eiro/h)</t>
  </si>
  <si>
    <t>mehānismi(eiro)</t>
  </si>
  <si>
    <t>kopā (eiro)</t>
  </si>
  <si>
    <t>Par kopējo summu, eiro</t>
  </si>
  <si>
    <t>Tāmes izmaksas (eiro )</t>
  </si>
  <si>
    <t>Būves nosaukums: LU fizikas un matemātikas fakultātes laboratorijas korpusa ēkas 1.stāva vienkāršotā atjaunošana</t>
  </si>
  <si>
    <t>Būves adrese: Zeļļu iela 8, Rīga</t>
  </si>
  <si>
    <t>Vienkāršotās atjaunošanas darbi</t>
  </si>
  <si>
    <t>LU fizikas un matemātikas fakultātes laboratorijas korpusa ēkas 1.stāva vienkāršotā atjaunošana</t>
  </si>
  <si>
    <t>Būvlaukuma sagatavošana un uzturēšana</t>
  </si>
  <si>
    <t>Tāme sastādīta 2015.gada tirgus cenās pamatojoties uz DOP daļas rasējumiem</t>
  </si>
  <si>
    <t xml:space="preserve">m </t>
  </si>
  <si>
    <t>kpl</t>
  </si>
  <si>
    <t>gb</t>
  </si>
  <si>
    <t>Būvgružu konteinera 7-8m3 piegāde</t>
  </si>
  <si>
    <t>Būvgružu konteinera noma</t>
  </si>
  <si>
    <t>Būvtāfeles izgatavošana un uzstādīšana</t>
  </si>
  <si>
    <t>mēn</t>
  </si>
  <si>
    <t>Pagaidu ūdensapgādes ierīkošana</t>
  </si>
  <si>
    <t>Pagaidu el.apgādes ierīkošana</t>
  </si>
  <si>
    <t>Maksa par patērēto el.enerģiju</t>
  </si>
  <si>
    <t>Maksa par patērēto ūdeni</t>
  </si>
  <si>
    <t>Demontāžas darbi</t>
  </si>
  <si>
    <t>Tāme sastādīta 2015.gada tirgus cenās pamatojoties uz AR daļas rasējumiem</t>
  </si>
  <si>
    <t>Telpa Nr.101</t>
  </si>
  <si>
    <t>Telpa Nr.102</t>
  </si>
  <si>
    <t>Telpa Nr.103</t>
  </si>
  <si>
    <t>Telpa Nr.104</t>
  </si>
  <si>
    <t>Telpa Nr.105</t>
  </si>
  <si>
    <t>Telpa Nr.106</t>
  </si>
  <si>
    <t>Telpa Nr.107</t>
  </si>
  <si>
    <t>Telpa Nr.108</t>
  </si>
  <si>
    <t>Telpa Nr.109</t>
  </si>
  <si>
    <t>Telpa Nr.110</t>
  </si>
  <si>
    <t>Telpa Nr.111</t>
  </si>
  <si>
    <t>Telpa Nr.112</t>
  </si>
  <si>
    <t>Telpa Nr.113</t>
  </si>
  <si>
    <t>Telpa Nr.114</t>
  </si>
  <si>
    <t>Telpa Nr.115</t>
  </si>
  <si>
    <t>Durvju demontāža</t>
  </si>
  <si>
    <t>Sienu attīrīšana no tapetēm</t>
  </si>
  <si>
    <t>Grīdas seguma demontāža (linolejs)</t>
  </si>
  <si>
    <t>m2</t>
  </si>
  <si>
    <t>Sienas flīžu demontāža</t>
  </si>
  <si>
    <t>Sienu mehāniska attīrīšana</t>
  </si>
  <si>
    <t>Izlietnes demontāža</t>
  </si>
  <si>
    <t>WC nr.1</t>
  </si>
  <si>
    <t>Noliktava</t>
  </si>
  <si>
    <t>Grīdas seguma demontāža (flīzes)</t>
  </si>
  <si>
    <t>Kanalizācijas trapa demontāža</t>
  </si>
  <si>
    <t>Grīdas seguma demontāža (lamināts)</t>
  </si>
  <si>
    <t>Starpsienas demontāža</t>
  </si>
  <si>
    <t>m3</t>
  </si>
  <si>
    <t>Gaitenis</t>
  </si>
  <si>
    <t>Citi darbi</t>
  </si>
  <si>
    <t>Demontēto būvgružu savākšana un aizvešana utilizācijai</t>
  </si>
  <si>
    <t>Celtnieciskie darbi</t>
  </si>
  <si>
    <t>Logu uzstādīšana</t>
  </si>
  <si>
    <t>Durvju uzstādīšana</t>
  </si>
  <si>
    <t>Logu demontāža, t.sk.iekšējo un ārējo palodžu demontāža, ailu atkalšana, fasādes skārda apšuvuma demontāža (ārējās palodzes un fasādes ailu skārda apšuvumus saglabāt atpakaļ uzstādīšanai)</t>
  </si>
  <si>
    <t>Esošo durvju D-4 pārkrāsošana</t>
  </si>
  <si>
    <t>hidroizolācija (ruberoīds)</t>
  </si>
  <si>
    <t>m</t>
  </si>
  <si>
    <t>palīgmateriāli</t>
  </si>
  <si>
    <t>UD-1 1100*2080(h)+panikas rokturis, siltinātas, t.sk.aplodas</t>
  </si>
  <si>
    <t>Udst-1 1997*2527(h), stiklotas,t.sk.aplodas, atslēga ar elektronisko karti</t>
  </si>
  <si>
    <t>D-1, D-1* 960*2050, t.sk.aplodas</t>
  </si>
  <si>
    <t>D-2, D-2* 1450*2250, t.sk.aplodas</t>
  </si>
  <si>
    <t>D-3 850*2050, t.sk.aplodas</t>
  </si>
  <si>
    <t>D-5 960*2250, t.sk.aplodas</t>
  </si>
  <si>
    <t>krāsa</t>
  </si>
  <si>
    <t>l</t>
  </si>
  <si>
    <t>nerūsējošā tērauda kājlīste 130*860mm t=1,5mm</t>
  </si>
  <si>
    <t>nerūsējošā tērauda kājlīste 130*1350mm t=1,5mm</t>
  </si>
  <si>
    <t>nerūsējošā tērauda kājlīste 130*750mm t=1,5mm</t>
  </si>
  <si>
    <t>Logu L-1 uzstādīšana</t>
  </si>
  <si>
    <t>Logu L-2 uzstādīšana</t>
  </si>
  <si>
    <t>Apdares darbi</t>
  </si>
  <si>
    <t>Logu aiļu apdare fasādē ar demontētiem metāla apdares elementiem</t>
  </si>
  <si>
    <t>Demontēto skārda palodžu uzstādīšana</t>
  </si>
  <si>
    <t>Jaunu iekšējo palodžu uzstādīšana</t>
  </si>
  <si>
    <t>palodzes b=500mm</t>
  </si>
  <si>
    <t>Logu iekšējo aiļu apdare ar reģipsi</t>
  </si>
  <si>
    <t>reģipsis GKB</t>
  </si>
  <si>
    <t>kg</t>
  </si>
  <si>
    <t>reģipša pievienojuma profils loga rāmim</t>
  </si>
  <si>
    <t>Logu aiļu sagatavošana krāsošanai - špaktelēšana un slīpēšana, gruntēšana 2x</t>
  </si>
  <si>
    <t>špaktele</t>
  </si>
  <si>
    <t>grunts</t>
  </si>
  <si>
    <t>Logu aiļu krāsošana</t>
  </si>
  <si>
    <t>tonēta  krāsa</t>
  </si>
  <si>
    <t xml:space="preserve">Sienu sagatavošana krāsošanai -špaktelēšana un slīpēšana, gruntēšana 2x </t>
  </si>
  <si>
    <t>Sienu krāsošana</t>
  </si>
  <si>
    <t>Jaunu piekārto griestu montāža</t>
  </si>
  <si>
    <t>perimetra līste l=3,0m</t>
  </si>
  <si>
    <t>nesošā līste l=3,66m</t>
  </si>
  <si>
    <t>šķersprofils l=1,2m</t>
  </si>
  <si>
    <t>šķersprofils l=0,6m</t>
  </si>
  <si>
    <t>griestu plāksnes 600*1200mm</t>
  </si>
  <si>
    <t>iekares l=300mm</t>
  </si>
  <si>
    <t>koka līste KL-1 20*40mm krāsota</t>
  </si>
  <si>
    <t>sienas lamināts t=7mm, H=210mm</t>
  </si>
  <si>
    <t>flīžu līme</t>
  </si>
  <si>
    <t>šuvju mastika</t>
  </si>
  <si>
    <t>Skaņas izolācijas ieklāšana gaiteņa grīdā</t>
  </si>
  <si>
    <t>neoprēna lenta</t>
  </si>
  <si>
    <t>akmens masas flīzes</t>
  </si>
  <si>
    <t>Gaiteņa grīdas flīzēšana, t.sk.grīdlīstes</t>
  </si>
  <si>
    <t>El.instalācijas pārbūves darbi</t>
  </si>
  <si>
    <t>El.gaismas ķermeņu demontāža</t>
  </si>
  <si>
    <t>Evakuācijas gaismas armatūras uzstādīšana</t>
  </si>
  <si>
    <t>Datoru pieslēgumu vietu izveidošana</t>
  </si>
  <si>
    <t>Apkures sistēmas atjaunošana</t>
  </si>
  <si>
    <t>Esošo apkures radiatoru demontāža</t>
  </si>
  <si>
    <t>Apsardzes, ugundzēsības signalizācijas</t>
  </si>
  <si>
    <t>Mūra bojāto sienu fragmentu nokalšana, mehāniska attīrīšana</t>
  </si>
  <si>
    <t>Santehniskie darbi</t>
  </si>
  <si>
    <t>vietas</t>
  </si>
  <si>
    <t>Ūdensvada kanalizācijas plombēšana</t>
  </si>
  <si>
    <t>cietā vate b=30mm</t>
  </si>
  <si>
    <t>Parketa seguma grīdu virsmas mehāniska attīrīšana un slīpēšana</t>
  </si>
  <si>
    <t>pašizlīdzinošā grīdas massa</t>
  </si>
  <si>
    <t>Grīdu virsmas izlīdzināšana ar pašizlīdzinošo maisījumu h=10mm</t>
  </si>
  <si>
    <t>Grīdu apdare ar linoleja lamelēm, t.sk.grīdlīstes</t>
  </si>
  <si>
    <t>Betona grīdlīstes nokalšana gaitenī</t>
  </si>
  <si>
    <t>Esošās gaiteņa grīdas demontāža h=50-70mm</t>
  </si>
  <si>
    <t>Grīdas pamatnes izlīdzināšana</t>
  </si>
  <si>
    <t>Gaiteņa sienu apdare ar aizsargdekoru</t>
  </si>
  <si>
    <t>pašizlīdzinošā grīdas masa</t>
  </si>
  <si>
    <t>Demontēto būvgružu savākšana un aizvešana</t>
  </si>
  <si>
    <t>El.instalāciju pārbūve - vadi, rozetes u.c.</t>
  </si>
  <si>
    <t>Grīdas seguma demontāža (linolejs +linoleja pamatne)</t>
  </si>
  <si>
    <t>Parketa seguma grīdu eļļošana</t>
  </si>
  <si>
    <t>parketa eļļa/vasks</t>
  </si>
  <si>
    <t>linoleja lameles 184*1220mm</t>
  </si>
  <si>
    <t>linoleja līme</t>
  </si>
  <si>
    <t>skaņas izolācija Mapesonic CR Ultrabond Eco V4 SP  b=4mm</t>
  </si>
  <si>
    <t>Izlietņu uzstādīšana, t.sk.maisītāji un metāla glāzes sifoni</t>
  </si>
  <si>
    <t>Blīvripas DN 20  uzstādīšana esošā čuguna radiatora  atvienošanas vietā</t>
  </si>
  <si>
    <t>Terauda caurule Dn15</t>
  </si>
  <si>
    <t>Terauda caurule Dn20</t>
  </si>
  <si>
    <t>Terauda caurule Dn25</t>
  </si>
  <si>
    <t>Terauda caurule Dn65</t>
  </si>
  <si>
    <t>Fasondaļas un palīgmaterāli</t>
  </si>
  <si>
    <t>Apkures radiatora ar apakšpieslēgumu (ar integrētu termovārstu) uzstādīšana CV22-500-1000</t>
  </si>
  <si>
    <t>Apkures radiatora ar apakšpieslēgumu (ar integrētu termovārstu) uzstādīšana CV22-500-1100</t>
  </si>
  <si>
    <t>Apkures radiatora ar apakšpieslēgumu (ar integrētu termovārstu) uzstādīšana CV22-500-1400</t>
  </si>
  <si>
    <t>Apkures radiatora ar apakšpieslēgumu (ar integrētu termovārstu) uzstādīšana CV22-500-800</t>
  </si>
  <si>
    <t>Apkures radiatora ar apakšpieslēgumu (ar integrētu termovārstu) uzstādīšana CV22-500-900</t>
  </si>
  <si>
    <t>Balansēšanas vārsts Dn65mm</t>
  </si>
  <si>
    <t>Balansēšanas vārsts Dn20mm</t>
  </si>
  <si>
    <t>Radiatora  turpgaitas/atgaitas H-veida pieslēgums Dn15mm</t>
  </si>
  <si>
    <t>Termostātiska galva ar priekšiestatīšanu "K"</t>
  </si>
  <si>
    <t>Lodveida vārsts Dn20mm</t>
  </si>
  <si>
    <t>Lodveida vārsts Dn25mm</t>
  </si>
  <si>
    <t>Lodveida vārsts Dn65mm</t>
  </si>
  <si>
    <t>Atgaisošanas ierice Dn15mm</t>
  </si>
  <si>
    <t>Ūdens filtrs Dn25mm</t>
  </si>
  <si>
    <t>Manometrs 0-6 bar ar trījvadu pagriezni</t>
  </si>
  <si>
    <t>Cauruļvadu attīrīšana no rūsas un krāsošana ar eļļas krāsu 2 reizes  (esošo stavvadu arī)</t>
  </si>
  <si>
    <t>Siltuma skaitītājs ar nominālu ražību 1,5m3/st., ar sensoriem. Komplekts.</t>
  </si>
  <si>
    <t>Esošā stāvvada dekoratīvais  finiera apšuvums (karba veidā ), komlekta garums</t>
  </si>
  <si>
    <t>Lodēšanas un metināšanas materiāli</t>
  </si>
  <si>
    <t>Caurules stiprinājumi un palīgmateriāli.(precizēt uz vietās)</t>
  </si>
  <si>
    <t>Caurumi celniecības konstrukcijās cauruļvadu likšanai  un caurumu aiztaisīšana</t>
  </si>
  <si>
    <t>Sistēmas marķēšana</t>
  </si>
  <si>
    <t>Elektroinstalācijas ierīkošana</t>
  </si>
  <si>
    <t>Ailas aizmūrēšana un apmetums</t>
  </si>
  <si>
    <t>L-1 2300*1800(h), PVC, balts ar koka tekstūru, 3 stiklu pakete Uw.min.0,9W/m2K</t>
  </si>
  <si>
    <t>L-2 1700*1800(h), PVC, balts ar koka tekstūru, 3 stiklu pakete Uw.min.0,9W/m2K</t>
  </si>
  <si>
    <t>Mūra remontdarbi 1.st. nesošai sienai (brants)</t>
  </si>
  <si>
    <t>baltata  krāsa</t>
  </si>
  <si>
    <t>Gaiteņa grīdas izlīdzinošās kārtas b=40mm izveidošana</t>
  </si>
  <si>
    <t>El.gaismas ķermeņu  uzstādīšana</t>
  </si>
  <si>
    <t>Gaismas armatūras uzstādīšana</t>
  </si>
  <si>
    <t>Flīžu demontāža ap izlietni</t>
  </si>
  <si>
    <t>Izlietnes un kanalizācijas izvada demontāža</t>
  </si>
  <si>
    <t>PVC griestu paneļu demontāža</t>
  </si>
  <si>
    <t>Flīžu demontāža pie izlietnes</t>
  </si>
  <si>
    <t>El.sadales skapja demontāža un motāža</t>
  </si>
  <si>
    <t xml:space="preserve">Grīdas demontāža - kokskaidu plāksnes </t>
  </si>
  <si>
    <t>Ārsienas durvju ailas aizmūrēšana b=510mm</t>
  </si>
  <si>
    <t>Aŗsienas siltināšana ar min.vati un apdare</t>
  </si>
  <si>
    <t>Sienas apmešana telpā</t>
  </si>
  <si>
    <t>Kanalizācijas un ūdensvada pievienošana izlietnēm</t>
  </si>
  <si>
    <t>1. Tāme sastādītai atbilstoši Ministru kabineta 2006.gada 19.decembra noteikumiem Nr.1014 “Noteikumi par Latvijas būvnormatīvu LBN 501- 06 “Būvizmaksu noteikšanas kārtība””un koriģēta LBN 501-15 ''Būvizmaksu noteikšanas kārtība (MK 30.03.2015.)</t>
  </si>
  <si>
    <t>Riģipša konstrukcijas griestu demontāža</t>
  </si>
  <si>
    <t>Finierēto durvju uzstādīšana - durvis ar/bez stiklojuma, individuāli izgatavotas, ornamentāls līniju matējums</t>
  </si>
  <si>
    <t>Grīdu virsmas mehāniska attīrīšana telpās, kur demontēts linolejs, lamināts un betons</t>
  </si>
  <si>
    <t>El.rozešu montāža</t>
  </si>
  <si>
    <t>Slēdžu montāža</t>
  </si>
  <si>
    <t>Trīsfāzu kontaktu pieslēgšana esošiem kontaktiem</t>
  </si>
  <si>
    <t>Esošās ugunsdzēsības un trauksmes signalizācijas sistēmas pārmontēšana (demontē un atjauno pēc apdares pabeigšanas)</t>
  </si>
  <si>
    <t>Virsizdevumi (__%)</t>
  </si>
  <si>
    <t>Peļņa (__%)</t>
  </si>
  <si>
    <t>Darba devēja soc.nodoklis (____%)</t>
  </si>
  <si>
    <t>Treigabals ar nolaižāmu ventiļu</t>
  </si>
  <si>
    <t>Veicamo darbu apjomi*</t>
  </si>
  <si>
    <t>El.gaismas ķermeņu  uzstādīšana   G-2</t>
  </si>
  <si>
    <t>Gaismas armatūras uzstādīšana        G-1/1 un G-1/2</t>
  </si>
  <si>
    <t>Gaismas armatūras uzstādīšana      G-3</t>
  </si>
  <si>
    <t>Gaismas armatūras uzstādīšana           G-4</t>
  </si>
  <si>
    <t>Gaismas armatūras uzstādīšana          G-5</t>
  </si>
  <si>
    <t>Evakuācijas gaismas armatūras uzstādīšana EG-1 un EG-2</t>
  </si>
  <si>
    <t>Cauruļvada poliuretana čaula  "HT/Armaflex" vai ekvivalents b=13mm Dn18mm</t>
  </si>
  <si>
    <t>Cauruļvada poliuretana čaula  "HT/Armaflex" vai ekvivalents b=13mm Dn22mm</t>
  </si>
  <si>
    <t>Cauruļvada poliuretana čaula  "HT/Armaflex" vai ekvivalents b=13mm (esošajam stavvadam) Dn22mm</t>
  </si>
  <si>
    <t>Cauruļvada poliuretana čaula  "HT/Armaflex" vai ekvivalents b=13mm Dn28mm</t>
  </si>
  <si>
    <t>Cauruļvada poliuretana čaula  "HT/Armaflex" vai ekvivalents b=13mm Dn71,6mm</t>
  </si>
  <si>
    <t>Ugunsdrošo durvju uzstādīšana (RAL 7032) Jansen sērija vai ekvivalents</t>
  </si>
  <si>
    <t>Mūra apstrāde ar MAPEI Silancolor cleaner plus vai ekvivalents 2x</t>
  </si>
  <si>
    <t>Virsmas nostiprināšana ar MAPEI Primer EP vai ekvivalents</t>
  </si>
  <si>
    <t>Virsmas apstrāde ar remontapmetumu MAPEI Poromap Rinzaffo vai ekvivalents</t>
  </si>
  <si>
    <t>Cauruļvada poliuretana čaula  "HT/Armaflex" vai ekvivalents  b=13mm Dn22mm</t>
  </si>
  <si>
    <t>Cauruļvada poliuretana čaula  "HT/Armaflex" vai ekvivalents  b=13mm (esošajam stavvadam) Dn22mm</t>
  </si>
  <si>
    <t>Cauruļvada poliuretana čaula  "HT/Armaflex" vai ekvivalents  b=13mm Dn28mm</t>
  </si>
  <si>
    <t>Cauruļvada poliuretana čaula  "HT/Armaflex" vai ekvivalents  b=13mm Dn71,6mm</t>
  </si>
  <si>
    <t>vēja izolācija Pro Clima Contega EXO vai ekvivalents</t>
  </si>
  <si>
    <t>tvaika izolācija Pro Clima Contega SL vai ekvivalents</t>
  </si>
  <si>
    <t>MAPEI Silancolor cleaner plus vai ekvivalents</t>
  </si>
  <si>
    <t>MAPEI Primer EP vai ekvivalents</t>
  </si>
  <si>
    <t>MAPEI Poromap Rinzaffo vai ekvivalents</t>
  </si>
  <si>
    <t>līme Perlfix vai ekvivalents</t>
  </si>
  <si>
    <t>ARMSTRONG vai ISOVER griestu plāksnes vai ekvivalentas 600*600mm</t>
  </si>
  <si>
    <t>* Pozīcijās, kur darba apjoms atšķiras no Nolikuma 4. pielikuma "Līguma projekts" 3. pielikuma "SPECIFIKACIJAS" (turpmāk - SPECIFIKĀCIJAS), par pamatu ir jāņem veikto darbu apjoma uzskaitījums Nolikuma 4. pielikuma "Līguma projekts" 4. pielikumam "Darbu daudzuma saraksts" (turpmāk - Darbu daudzuma saraksts).                                                                                                                                                       Ja SPECIFIKĀCIJĀS vai  Darbu daudzuma sarakstā norādīts konkrēts preču vai standarta nosaukums, vai kāda cita norāde uz specifisku preču izcelsmi, īpašu procesu, zīmolu vai veidu, Pretendents var piedāvāt ekvivalentas preces vai atbilstību ekvivalentiem standartiem, kas atbilst SPECIFIKĀCIJAS prasībām un parametriem un nodrošina SPECIFIKĀCIJĀS prasīto darbību.</t>
  </si>
</sst>
</file>

<file path=xl/styles.xml><?xml version="1.0" encoding="utf-8"?>
<styleSheet xmlns="http://schemas.openxmlformats.org/spreadsheetml/2006/main">
  <numFmts count="4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quot;Jā&quot;;&quot;Jā&quot;;&quot;Nē&quot;"/>
    <numFmt numFmtId="189" formatCode="&quot;Patiess&quot;;&quot;Patiess&quot;;&quot;Aplams&quot;"/>
    <numFmt numFmtId="190" formatCode="&quot;Ieslēgts&quot;;&quot;Ieslēgts&quot;;&quot;Izslēgts&quot;"/>
    <numFmt numFmtId="191" formatCode="[$€-2]\ #\ ##,000_);[Red]\([$€-2]\ #\ ##,000\)"/>
    <numFmt numFmtId="192" formatCode="&quot;Yes&quot;;&quot;Yes&quot;;&quot;No&quot;"/>
    <numFmt numFmtId="193" formatCode="&quot;True&quot;;&quot;True&quot;;&quot;False&quot;"/>
    <numFmt numFmtId="194" formatCode="&quot;On&quot;;&quot;On&quot;;&quot;Off&quot;"/>
    <numFmt numFmtId="195" formatCode="[$€-2]\ #,##0.00_);[Red]\([$€-2]\ #,##0.00\)"/>
    <numFmt numFmtId="196" formatCode="0.000000"/>
    <numFmt numFmtId="197" formatCode="0.00000"/>
    <numFmt numFmtId="198" formatCode="0.0000"/>
    <numFmt numFmtId="199" formatCode="0.0000000"/>
    <numFmt numFmtId="200" formatCode="0.00000000"/>
    <numFmt numFmtId="201" formatCode="_-* #,##0.0_-;\-* #,##0.0_-;_-* &quot;-&quot;??_-;_-@_-"/>
    <numFmt numFmtId="202" formatCode="_-* #,##0_-;\-* #,##0_-;_-* &quot;-&quot;??_-;_-@_-"/>
    <numFmt numFmtId="203" formatCode="_-* #,##0.000_-;\-* #,##0.000_-;_-* &quot;-&quot;??_-;_-@_-"/>
  </numFmts>
  <fonts count="67">
    <font>
      <sz val="10"/>
      <name val="Arial"/>
      <family val="0"/>
    </font>
    <font>
      <sz val="10"/>
      <name val="Helv"/>
      <family val="0"/>
    </font>
    <font>
      <sz val="10"/>
      <name val="Arial Baltic"/>
      <family val="0"/>
    </font>
    <font>
      <sz val="8"/>
      <name val="Arial"/>
      <family val="2"/>
    </font>
    <font>
      <sz val="10"/>
      <name val="Times New Roman"/>
      <family val="1"/>
    </font>
    <font>
      <i/>
      <sz val="10"/>
      <name val="Times New Roman"/>
      <family val="1"/>
    </font>
    <font>
      <u val="single"/>
      <sz val="8.6"/>
      <color indexed="12"/>
      <name val="Arial"/>
      <family val="2"/>
    </font>
    <font>
      <u val="single"/>
      <sz val="8.6"/>
      <color indexed="36"/>
      <name val="Arial"/>
      <family val="2"/>
    </font>
    <font>
      <i/>
      <sz val="9"/>
      <name val="Times New Roman"/>
      <family val="1"/>
    </font>
    <font>
      <sz val="9"/>
      <name val="Arial"/>
      <family val="2"/>
    </font>
    <font>
      <sz val="10"/>
      <name val="Bookman Old Style"/>
      <family val="1"/>
    </font>
    <font>
      <i/>
      <sz val="10"/>
      <name val="Bookman Old Style"/>
      <family val="1"/>
    </font>
    <font>
      <i/>
      <sz val="6"/>
      <name val="Bookman Old Style"/>
      <family val="1"/>
    </font>
    <font>
      <b/>
      <sz val="14"/>
      <name val="Bookman Old Style"/>
      <family val="1"/>
    </font>
    <font>
      <i/>
      <sz val="8"/>
      <name val="Bookman Old Style"/>
      <family val="1"/>
    </font>
    <font>
      <b/>
      <sz val="10"/>
      <name val="Bookman Old Style"/>
      <family val="1"/>
    </font>
    <font>
      <b/>
      <sz val="11"/>
      <name val="Bookman Old Style"/>
      <family val="1"/>
    </font>
    <font>
      <sz val="11"/>
      <name val="Bookman Old Style"/>
      <family val="1"/>
    </font>
    <font>
      <b/>
      <sz val="12"/>
      <name val="Bookman Old Style"/>
      <family val="1"/>
    </font>
    <font>
      <vertAlign val="superscript"/>
      <sz val="12"/>
      <name val="Bookman Old Style"/>
      <family val="1"/>
    </font>
    <font>
      <sz val="10"/>
      <color indexed="12"/>
      <name val="Bookman Old Style"/>
      <family val="1"/>
    </font>
    <font>
      <u val="single"/>
      <sz val="11"/>
      <name val="Bookman Old Style"/>
      <family val="1"/>
    </font>
    <font>
      <sz val="9"/>
      <name val="Bookman Old Style"/>
      <family val="1"/>
    </font>
    <font>
      <vertAlign val="superscript"/>
      <sz val="10"/>
      <name val="Bookman Old Style"/>
      <family val="1"/>
    </font>
    <font>
      <b/>
      <sz val="11"/>
      <name val="Book Antiqua"/>
      <family val="1"/>
    </font>
    <font>
      <sz val="11"/>
      <name val="Book Antiqua"/>
      <family val="1"/>
    </font>
    <font>
      <b/>
      <sz val="10"/>
      <name val="Book Antiqua"/>
      <family val="1"/>
    </font>
    <font>
      <u val="single"/>
      <sz val="11"/>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Bookman Old Style"/>
      <family val="1"/>
    </font>
    <font>
      <b/>
      <sz val="10"/>
      <color indexed="10"/>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Bookman Old Style"/>
      <family val="1"/>
    </font>
    <font>
      <b/>
      <sz val="10"/>
      <color rgb="FFFF0000"/>
      <name val="Bookman Old Style"/>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right/>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1"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25">
    <xf numFmtId="0" fontId="0" fillId="0" borderId="0" xfId="0" applyAlignment="1">
      <alignment/>
    </xf>
    <xf numFmtId="0" fontId="4" fillId="0" borderId="0" xfId="0" applyFont="1" applyAlignment="1">
      <alignment/>
    </xf>
    <xf numFmtId="0" fontId="4" fillId="0" borderId="0" xfId="0" applyNumberFormat="1" applyFont="1" applyFill="1" applyBorder="1" applyAlignment="1" applyProtection="1">
      <alignment vertical="top"/>
      <protection/>
    </xf>
    <xf numFmtId="0" fontId="5" fillId="0" borderId="0" xfId="0" applyFont="1" applyAlignment="1">
      <alignment/>
    </xf>
    <xf numFmtId="0" fontId="5" fillId="0" borderId="0" xfId="0" applyFont="1" applyBorder="1" applyAlignment="1">
      <alignment/>
    </xf>
    <xf numFmtId="0" fontId="4" fillId="0" borderId="0" xfId="0" applyNumberFormat="1" applyFont="1" applyFill="1" applyBorder="1" applyAlignment="1" applyProtection="1">
      <alignment/>
      <protection/>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vertical="center"/>
    </xf>
    <xf numFmtId="2" fontId="4" fillId="0" borderId="0" xfId="0" applyNumberFormat="1" applyFont="1" applyFill="1" applyAlignment="1">
      <alignment/>
    </xf>
    <xf numFmtId="0" fontId="8" fillId="0" borderId="0" xfId="0" applyFont="1" applyAlignment="1">
      <alignment/>
    </xf>
    <xf numFmtId="0" fontId="9" fillId="0" borderId="0" xfId="0" applyFont="1" applyAlignment="1">
      <alignment/>
    </xf>
    <xf numFmtId="0" fontId="0" fillId="0" borderId="0" xfId="0" applyFont="1" applyAlignment="1">
      <alignment/>
    </xf>
    <xf numFmtId="0" fontId="10" fillId="0" borderId="0" xfId="0" applyNumberFormat="1" applyFont="1" applyFill="1" applyBorder="1" applyAlignment="1" applyProtection="1">
      <alignment horizontal="left" vertical="top"/>
      <protection/>
    </xf>
    <xf numFmtId="0" fontId="11"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top" wrapText="1"/>
      <protection/>
    </xf>
    <xf numFmtId="0" fontId="10" fillId="0" borderId="0" xfId="0" applyFont="1" applyAlignment="1">
      <alignment/>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right"/>
    </xf>
    <xf numFmtId="0" fontId="16" fillId="0" borderId="12" xfId="0" applyFont="1" applyBorder="1" applyAlignment="1">
      <alignment horizontal="right"/>
    </xf>
    <xf numFmtId="0" fontId="17" fillId="0" borderId="0" xfId="0" applyFont="1" applyBorder="1" applyAlignment="1">
      <alignment/>
    </xf>
    <xf numFmtId="0" fontId="16" fillId="0" borderId="13" xfId="0" applyFont="1" applyBorder="1" applyAlignment="1">
      <alignment horizontal="right"/>
    </xf>
    <xf numFmtId="0" fontId="17" fillId="0" borderId="0" xfId="0" applyFont="1" applyAlignment="1">
      <alignment/>
    </xf>
    <xf numFmtId="4" fontId="10" fillId="0" borderId="0" xfId="0" applyNumberFormat="1" applyFont="1" applyAlignment="1">
      <alignment/>
    </xf>
    <xf numFmtId="0" fontId="10" fillId="0" borderId="0" xfId="0" applyFont="1" applyBorder="1" applyAlignment="1">
      <alignment/>
    </xf>
    <xf numFmtId="0" fontId="10" fillId="0" borderId="0" xfId="0" applyFont="1" applyFill="1" applyAlignment="1">
      <alignment/>
    </xf>
    <xf numFmtId="0" fontId="10" fillId="0" borderId="0" xfId="0" applyFont="1" applyFill="1" applyAlignment="1">
      <alignment/>
    </xf>
    <xf numFmtId="0" fontId="10" fillId="0" borderId="14"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xf>
    <xf numFmtId="0" fontId="19" fillId="0" borderId="15"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xf>
    <xf numFmtId="0" fontId="17" fillId="0" borderId="0" xfId="0" applyFont="1" applyFill="1" applyAlignment="1">
      <alignment/>
    </xf>
    <xf numFmtId="2" fontId="17" fillId="0" borderId="0" xfId="0" applyNumberFormat="1" applyFont="1" applyFill="1" applyAlignment="1">
      <alignment horizontal="center"/>
    </xf>
    <xf numFmtId="2" fontId="20" fillId="0" borderId="0" xfId="0" applyNumberFormat="1" applyFont="1" applyFill="1" applyAlignment="1">
      <alignment horizont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12" xfId="0" applyFont="1" applyFill="1" applyBorder="1" applyAlignment="1">
      <alignment horizontal="center"/>
    </xf>
    <xf numFmtId="0" fontId="10" fillId="0" borderId="12" xfId="0" applyFont="1" applyFill="1" applyBorder="1" applyAlignment="1">
      <alignment horizontal="center" vertical="center" textRotation="255"/>
    </xf>
    <xf numFmtId="2" fontId="10" fillId="0" borderId="12" xfId="0" applyNumberFormat="1" applyFont="1" applyFill="1" applyBorder="1" applyAlignment="1">
      <alignment horizontal="center" vertical="center" wrapText="1"/>
    </xf>
    <xf numFmtId="2" fontId="15" fillId="0" borderId="16" xfId="0" applyNumberFormat="1" applyFont="1" applyFill="1" applyBorder="1" applyAlignment="1">
      <alignment horizontal="center"/>
    </xf>
    <xf numFmtId="4" fontId="10" fillId="0" borderId="0" xfId="0" applyNumberFormat="1" applyFont="1" applyFill="1" applyAlignment="1">
      <alignment/>
    </xf>
    <xf numFmtId="2" fontId="10" fillId="0" borderId="0" xfId="0" applyNumberFormat="1" applyFont="1" applyFill="1" applyAlignment="1">
      <alignment/>
    </xf>
    <xf numFmtId="0" fontId="10" fillId="0" borderId="14" xfId="0" applyFont="1" applyFill="1" applyBorder="1" applyAlignment="1">
      <alignment/>
    </xf>
    <xf numFmtId="0" fontId="10" fillId="0" borderId="14" xfId="0" applyFont="1" applyFill="1" applyBorder="1" applyAlignment="1">
      <alignment/>
    </xf>
    <xf numFmtId="0" fontId="19" fillId="0" borderId="15" xfId="0" applyFont="1" applyFill="1" applyBorder="1" applyAlignment="1">
      <alignment/>
    </xf>
    <xf numFmtId="11" fontId="10" fillId="0" borderId="12" xfId="0" applyNumberFormat="1" applyFont="1" applyFill="1" applyBorder="1" applyAlignment="1">
      <alignment horizontal="left" vertical="center" wrapText="1"/>
    </xf>
    <xf numFmtId="0" fontId="0" fillId="0" borderId="0" xfId="0" applyFill="1" applyAlignment="1">
      <alignment/>
    </xf>
    <xf numFmtId="0" fontId="17" fillId="0" borderId="0" xfId="0" applyNumberFormat="1" applyFont="1" applyFill="1" applyBorder="1" applyAlignment="1" applyProtection="1">
      <alignment vertical="top"/>
      <protection/>
    </xf>
    <xf numFmtId="2" fontId="17"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vertical="top"/>
      <protection/>
    </xf>
    <xf numFmtId="2" fontId="16" fillId="0" borderId="12" xfId="0" applyNumberFormat="1" applyFont="1" applyFill="1" applyBorder="1" applyAlignment="1">
      <alignment horizontal="center" vertical="center" textRotation="90" wrapText="1"/>
    </xf>
    <xf numFmtId="2" fontId="16" fillId="0" borderId="13" xfId="0" applyNumberFormat="1" applyFont="1" applyFill="1" applyBorder="1" applyAlignment="1">
      <alignment horizontal="center" vertical="center" textRotation="90" wrapText="1"/>
    </xf>
    <xf numFmtId="0" fontId="22" fillId="0" borderId="12" xfId="0" applyFont="1" applyFill="1" applyBorder="1" applyAlignment="1">
      <alignment horizontal="center" wrapText="1"/>
    </xf>
    <xf numFmtId="0" fontId="22" fillId="0" borderId="12" xfId="0" applyFont="1" applyFill="1" applyBorder="1" applyAlignment="1">
      <alignment horizontal="center"/>
    </xf>
    <xf numFmtId="1" fontId="22" fillId="0" borderId="12" xfId="0" applyNumberFormat="1" applyFont="1" applyFill="1" applyBorder="1" applyAlignment="1">
      <alignment horizontal="center" wrapText="1"/>
    </xf>
    <xf numFmtId="0" fontId="17" fillId="32" borderId="12" xfId="0" applyNumberFormat="1" applyFont="1" applyFill="1" applyBorder="1" applyAlignment="1" applyProtection="1">
      <alignment horizontal="center"/>
      <protection/>
    </xf>
    <xf numFmtId="0" fontId="15" fillId="33" borderId="12" xfId="0" applyFont="1" applyFill="1" applyBorder="1" applyAlignment="1">
      <alignment horizontal="center" wrapText="1"/>
    </xf>
    <xf numFmtId="0" fontId="10" fillId="0" borderId="12" xfId="0" applyFont="1" applyBorder="1" applyAlignment="1">
      <alignment horizontal="center" wrapText="1"/>
    </xf>
    <xf numFmtId="2" fontId="17" fillId="32" borderId="12" xfId="59" applyNumberFormat="1" applyFont="1" applyFill="1" applyBorder="1" applyAlignment="1">
      <alignment horizontal="center"/>
      <protection/>
    </xf>
    <xf numFmtId="0" fontId="17" fillId="0" borderId="12" xfId="0" applyNumberFormat="1" applyFont="1" applyFill="1" applyBorder="1" applyAlignment="1" applyProtection="1">
      <alignment horizontal="center"/>
      <protection/>
    </xf>
    <xf numFmtId="0" fontId="10" fillId="0" borderId="12" xfId="0" applyFont="1" applyFill="1" applyBorder="1" applyAlignment="1">
      <alignment horizontal="center" wrapText="1"/>
    </xf>
    <xf numFmtId="0" fontId="10" fillId="32" borderId="12" xfId="0" applyNumberFormat="1" applyFont="1" applyFill="1" applyBorder="1" applyAlignment="1" applyProtection="1">
      <alignment horizontal="center"/>
      <protection/>
    </xf>
    <xf numFmtId="2" fontId="10" fillId="32" borderId="12" xfId="59" applyNumberFormat="1" applyFont="1" applyFill="1" applyBorder="1" applyAlignment="1">
      <alignment horizontal="center"/>
      <protection/>
    </xf>
    <xf numFmtId="2" fontId="10" fillId="32" borderId="12" xfId="0" applyNumberFormat="1" applyFont="1" applyFill="1" applyBorder="1" applyAlignment="1">
      <alignment horizontal="center" wrapText="1"/>
    </xf>
    <xf numFmtId="0" fontId="10" fillId="0" borderId="12" xfId="0" applyFont="1" applyBorder="1" applyAlignment="1">
      <alignment/>
    </xf>
    <xf numFmtId="0" fontId="10" fillId="0" borderId="12" xfId="0" applyFont="1" applyBorder="1" applyAlignment="1">
      <alignment wrapText="1"/>
    </xf>
    <xf numFmtId="0" fontId="16" fillId="0" borderId="12" xfId="0" applyFont="1" applyFill="1" applyBorder="1" applyAlignment="1">
      <alignment horizontal="center"/>
    </xf>
    <xf numFmtId="2" fontId="15" fillId="0" borderId="12" xfId="42" applyNumberFormat="1" applyFont="1" applyFill="1" applyBorder="1" applyAlignment="1">
      <alignment/>
    </xf>
    <xf numFmtId="2" fontId="15" fillId="0" borderId="12" xfId="42" applyNumberFormat="1" applyFont="1" applyFill="1" applyBorder="1" applyAlignment="1">
      <alignment horizontal="right"/>
    </xf>
    <xf numFmtId="2" fontId="15" fillId="32" borderId="12" xfId="42" applyNumberFormat="1" applyFont="1" applyFill="1" applyBorder="1" applyAlignment="1">
      <alignment horizontal="center"/>
    </xf>
    <xf numFmtId="2" fontId="15" fillId="0" borderId="12" xfId="42" applyNumberFormat="1" applyFont="1" applyFill="1" applyBorder="1" applyAlignment="1">
      <alignment horizontal="center"/>
    </xf>
    <xf numFmtId="0" fontId="16" fillId="0" borderId="0" xfId="0" applyFont="1" applyFill="1" applyBorder="1" applyAlignment="1">
      <alignment horizontal="center"/>
    </xf>
    <xf numFmtId="2" fontId="15" fillId="0" borderId="0" xfId="42" applyNumberFormat="1" applyFont="1" applyFill="1" applyBorder="1" applyAlignment="1">
      <alignment/>
    </xf>
    <xf numFmtId="2" fontId="16" fillId="0" borderId="0" xfId="42" applyNumberFormat="1" applyFont="1" applyFill="1" applyBorder="1" applyAlignment="1">
      <alignment/>
    </xf>
    <xf numFmtId="0" fontId="17" fillId="0" borderId="0" xfId="0" applyNumberFormat="1" applyFont="1" applyFill="1" applyBorder="1" applyAlignment="1" applyProtection="1">
      <alignment/>
      <protection/>
    </xf>
    <xf numFmtId="2" fontId="17" fillId="0" borderId="12" xfId="0" applyNumberFormat="1" applyFont="1" applyFill="1" applyBorder="1" applyAlignment="1" applyProtection="1">
      <alignment/>
      <protection/>
    </xf>
    <xf numFmtId="0" fontId="15" fillId="0" borderId="0" xfId="0" applyFont="1" applyFill="1" applyBorder="1" applyAlignment="1">
      <alignment/>
    </xf>
    <xf numFmtId="2" fontId="16" fillId="0" borderId="0" xfId="42" applyNumberFormat="1" applyFont="1" applyFill="1" applyBorder="1" applyAlignment="1">
      <alignment horizontal="center"/>
    </xf>
    <xf numFmtId="0" fontId="10" fillId="0" borderId="14" xfId="0" applyFont="1" applyFill="1" applyBorder="1" applyAlignment="1">
      <alignment horizontal="right"/>
    </xf>
    <xf numFmtId="2" fontId="16" fillId="0" borderId="0" xfId="42" applyNumberFormat="1" applyFont="1" applyFill="1" applyBorder="1" applyAlignment="1">
      <alignment horizontal="right"/>
    </xf>
    <xf numFmtId="43" fontId="10" fillId="0" borderId="12" xfId="0" applyNumberFormat="1" applyFont="1" applyBorder="1" applyAlignment="1">
      <alignment horizontal="center" wrapText="1"/>
    </xf>
    <xf numFmtId="43" fontId="17" fillId="32" borderId="12" xfId="59" applyNumberFormat="1" applyFont="1" applyFill="1" applyBorder="1" applyAlignment="1">
      <alignment horizontal="center"/>
      <protection/>
    </xf>
    <xf numFmtId="43" fontId="17" fillId="32" borderId="12" xfId="0" applyNumberFormat="1" applyFont="1" applyFill="1" applyBorder="1" applyAlignment="1">
      <alignment horizontal="center" wrapText="1"/>
    </xf>
    <xf numFmtId="0" fontId="10" fillId="0" borderId="12" xfId="0" applyFont="1" applyFill="1" applyBorder="1" applyAlignment="1">
      <alignment horizontal="left" wrapText="1"/>
    </xf>
    <xf numFmtId="43" fontId="10" fillId="32" borderId="12" xfId="59" applyNumberFormat="1" applyFont="1" applyFill="1" applyBorder="1" applyAlignment="1">
      <alignment horizontal="center"/>
      <protection/>
    </xf>
    <xf numFmtId="43" fontId="10" fillId="32" borderId="12" xfId="0" applyNumberFormat="1" applyFont="1" applyFill="1" applyBorder="1" applyAlignment="1">
      <alignment horizontal="center" wrapText="1"/>
    </xf>
    <xf numFmtId="43" fontId="10" fillId="0" borderId="12" xfId="0" applyNumberFormat="1" applyFont="1" applyFill="1" applyBorder="1" applyAlignment="1">
      <alignment horizontal="center" wrapText="1"/>
    </xf>
    <xf numFmtId="43" fontId="17" fillId="0" borderId="12" xfId="59" applyNumberFormat="1" applyFont="1" applyFill="1" applyBorder="1" applyAlignment="1">
      <alignment horizontal="center"/>
      <protection/>
    </xf>
    <xf numFmtId="43" fontId="17" fillId="0" borderId="12" xfId="0" applyNumberFormat="1" applyFont="1" applyFill="1" applyBorder="1" applyAlignment="1">
      <alignment horizontal="center" wrapText="1"/>
    </xf>
    <xf numFmtId="0" fontId="10" fillId="0" borderId="12" xfId="0" applyNumberFormat="1" applyFont="1" applyFill="1" applyBorder="1" applyAlignment="1" applyProtection="1">
      <alignment horizontal="center"/>
      <protection/>
    </xf>
    <xf numFmtId="43" fontId="10" fillId="0" borderId="12" xfId="59" applyNumberFormat="1" applyFont="1" applyFill="1" applyBorder="1" applyAlignment="1">
      <alignment horizontal="center"/>
      <protection/>
    </xf>
    <xf numFmtId="0" fontId="15" fillId="34" borderId="12" xfId="0" applyFont="1" applyFill="1" applyBorder="1" applyAlignment="1">
      <alignment horizontal="center"/>
    </xf>
    <xf numFmtId="0" fontId="15" fillId="33" borderId="12" xfId="0" applyFont="1" applyFill="1" applyBorder="1" applyAlignment="1">
      <alignment horizontal="center"/>
    </xf>
    <xf numFmtId="1" fontId="10" fillId="0" borderId="12" xfId="0" applyNumberFormat="1" applyFont="1" applyFill="1" applyBorder="1" applyAlignment="1">
      <alignment horizontal="center" wrapText="1"/>
    </xf>
    <xf numFmtId="0" fontId="10" fillId="32" borderId="12" xfId="0" applyFont="1" applyFill="1" applyBorder="1" applyAlignment="1">
      <alignment horizontal="left"/>
    </xf>
    <xf numFmtId="0" fontId="10" fillId="0" borderId="12" xfId="0" applyFont="1" applyBorder="1" applyAlignment="1">
      <alignment horizontal="left"/>
    </xf>
    <xf numFmtId="0" fontId="10" fillId="0" borderId="12" xfId="0" applyFont="1" applyBorder="1" applyAlignment="1">
      <alignment horizontal="right"/>
    </xf>
    <xf numFmtId="0" fontId="10" fillId="0" borderId="12" xfId="0" applyFont="1" applyBorder="1" applyAlignment="1">
      <alignment horizontal="right" wrapText="1"/>
    </xf>
    <xf numFmtId="0" fontId="10" fillId="0" borderId="12" xfId="0" applyFont="1" applyBorder="1" applyAlignment="1">
      <alignment horizontal="left" wrapText="1"/>
    </xf>
    <xf numFmtId="0" fontId="10" fillId="32" borderId="12" xfId="0" applyFont="1" applyFill="1" applyBorder="1" applyAlignment="1">
      <alignment horizontal="right" wrapText="1"/>
    </xf>
    <xf numFmtId="0" fontId="10" fillId="32" borderId="12" xfId="0" applyFont="1" applyFill="1" applyBorder="1" applyAlignment="1">
      <alignment horizontal="left" wrapText="1"/>
    </xf>
    <xf numFmtId="43" fontId="15" fillId="0" borderId="12" xfId="42" applyNumberFormat="1" applyFont="1" applyFill="1" applyBorder="1" applyAlignment="1">
      <alignment/>
    </xf>
    <xf numFmtId="43" fontId="15" fillId="32" borderId="12" xfId="42" applyNumberFormat="1" applyFont="1" applyFill="1" applyBorder="1" applyAlignment="1">
      <alignment horizontal="center"/>
    </xf>
    <xf numFmtId="2" fontId="15" fillId="0" borderId="12" xfId="0" applyNumberFormat="1" applyFont="1" applyFill="1" applyBorder="1" applyAlignment="1">
      <alignment horizontal="center" vertical="center" wrapText="1"/>
    </xf>
    <xf numFmtId="2" fontId="10" fillId="0" borderId="17" xfId="0" applyNumberFormat="1" applyFont="1" applyFill="1" applyBorder="1" applyAlignment="1">
      <alignment horizontal="center"/>
    </xf>
    <xf numFmtId="2" fontId="10" fillId="0" borderId="16" xfId="0" applyNumberFormat="1" applyFont="1" applyFill="1" applyBorder="1" applyAlignment="1">
      <alignment horizontal="center"/>
    </xf>
    <xf numFmtId="0" fontId="23" fillId="0" borderId="15" xfId="0" applyFont="1" applyFill="1" applyBorder="1" applyAlignment="1">
      <alignment/>
    </xf>
    <xf numFmtId="0" fontId="23" fillId="0" borderId="15" xfId="0" applyFont="1" applyFill="1" applyBorder="1" applyAlignment="1">
      <alignment horizontal="center"/>
    </xf>
    <xf numFmtId="43" fontId="10" fillId="0" borderId="12" xfId="0" applyNumberFormat="1" applyFont="1" applyFill="1" applyBorder="1" applyAlignment="1">
      <alignment horizontal="center" vertical="center" wrapText="1"/>
    </xf>
    <xf numFmtId="43" fontId="10" fillId="0" borderId="12" xfId="0" applyNumberFormat="1" applyFont="1" applyFill="1" applyBorder="1" applyAlignment="1">
      <alignment horizontal="left" vertical="center" wrapText="1" indent="1"/>
    </xf>
    <xf numFmtId="0" fontId="10" fillId="0" borderId="12" xfId="0" applyFont="1" applyFill="1" applyBorder="1" applyAlignment="1">
      <alignment horizontal="center" vertical="center" textRotation="90" wrapText="1"/>
    </xf>
    <xf numFmtId="43" fontId="65" fillId="0" borderId="12" xfId="0" applyNumberFormat="1" applyFont="1" applyFill="1" applyBorder="1" applyAlignment="1">
      <alignment horizontal="center" wrapText="1"/>
    </xf>
    <xf numFmtId="0" fontId="65" fillId="0" borderId="12" xfId="0" applyFont="1" applyFill="1" applyBorder="1" applyAlignment="1">
      <alignment horizontal="left" wrapText="1"/>
    </xf>
    <xf numFmtId="0" fontId="65" fillId="0" borderId="12" xfId="0" applyFont="1" applyBorder="1" applyAlignment="1">
      <alignment horizontal="left" wrapText="1"/>
    </xf>
    <xf numFmtId="0" fontId="65" fillId="0" borderId="12" xfId="0" applyFont="1" applyBorder="1" applyAlignment="1">
      <alignment horizontal="right" wrapText="1"/>
    </xf>
    <xf numFmtId="0" fontId="65" fillId="0" borderId="12" xfId="0" applyFont="1" applyBorder="1" applyAlignment="1">
      <alignment wrapText="1"/>
    </xf>
    <xf numFmtId="0" fontId="15" fillId="35" borderId="12" xfId="0" applyFont="1" applyFill="1" applyBorder="1" applyAlignment="1">
      <alignment horizontal="center" wrapText="1"/>
    </xf>
    <xf numFmtId="0" fontId="0" fillId="0" borderId="0" xfId="0" applyAlignment="1">
      <alignment horizontal="center"/>
    </xf>
    <xf numFmtId="0" fontId="27"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center" vertical="center"/>
      <protection/>
    </xf>
    <xf numFmtId="0" fontId="28" fillId="0" borderId="0" xfId="0" applyFont="1" applyAlignment="1">
      <alignment/>
    </xf>
    <xf numFmtId="0" fontId="28" fillId="0" borderId="0" xfId="0" applyFont="1" applyAlignment="1">
      <alignment horizontal="center"/>
    </xf>
    <xf numFmtId="0" fontId="10" fillId="0" borderId="12" xfId="0" applyFont="1" applyFill="1" applyBorder="1" applyAlignment="1">
      <alignment horizontal="left" wrapText="1"/>
    </xf>
    <xf numFmtId="0" fontId="10" fillId="0" borderId="12" xfId="0" applyFont="1" applyBorder="1" applyAlignment="1">
      <alignment wrapText="1"/>
    </xf>
    <xf numFmtId="0" fontId="10" fillId="0" borderId="12" xfId="0" applyFont="1" applyBorder="1" applyAlignment="1">
      <alignment horizontal="center" wrapText="1"/>
    </xf>
    <xf numFmtId="43" fontId="10" fillId="0" borderId="12" xfId="0" applyNumberFormat="1" applyFont="1" applyBorder="1" applyAlignment="1">
      <alignment horizontal="center" wrapText="1"/>
    </xf>
    <xf numFmtId="0" fontId="10" fillId="32" borderId="12" xfId="0" applyFont="1" applyFill="1" applyBorder="1" applyAlignment="1">
      <alignment horizontal="left" wrapText="1"/>
    </xf>
    <xf numFmtId="0" fontId="10" fillId="0" borderId="12" xfId="0" applyFont="1" applyBorder="1" applyAlignment="1">
      <alignment horizontal="left" wrapText="1"/>
    </xf>
    <xf numFmtId="2" fontId="10" fillId="0" borderId="12" xfId="42" applyNumberFormat="1" applyFont="1" applyFill="1" applyBorder="1" applyAlignment="1">
      <alignment/>
    </xf>
    <xf numFmtId="43" fontId="10" fillId="0" borderId="12" xfId="42" applyNumberFormat="1" applyFont="1" applyFill="1" applyBorder="1" applyAlignment="1">
      <alignment/>
    </xf>
    <xf numFmtId="0" fontId="10" fillId="0" borderId="12" xfId="0" applyFont="1" applyBorder="1" applyAlignment="1">
      <alignment horizontal="right" wrapText="1"/>
    </xf>
    <xf numFmtId="0" fontId="10" fillId="32" borderId="12" xfId="0" applyFont="1" applyFill="1" applyBorder="1" applyAlignment="1">
      <alignment horizontal="right" wrapText="1"/>
    </xf>
    <xf numFmtId="0" fontId="10" fillId="0" borderId="0" xfId="0" applyFont="1" applyAlignment="1">
      <alignment horizontal="center" wrapText="1"/>
    </xf>
    <xf numFmtId="0" fontId="10" fillId="0" borderId="0" xfId="0" applyFont="1" applyFill="1" applyBorder="1" applyAlignment="1">
      <alignment horizontal="center"/>
    </xf>
    <xf numFmtId="0" fontId="10" fillId="0" borderId="0" xfId="0" applyFont="1" applyAlignment="1">
      <alignment horizontal="right" wrapText="1"/>
    </xf>
    <xf numFmtId="2" fontId="18" fillId="0" borderId="18" xfId="0" applyNumberFormat="1" applyFont="1" applyBorder="1" applyAlignment="1">
      <alignment horizontal="center"/>
    </xf>
    <xf numFmtId="2" fontId="18" fillId="0" borderId="19" xfId="0" applyNumberFormat="1" applyFont="1" applyBorder="1" applyAlignment="1">
      <alignment horizontal="center"/>
    </xf>
    <xf numFmtId="2" fontId="10" fillId="0" borderId="20" xfId="0" applyNumberFormat="1" applyFont="1" applyBorder="1" applyAlignment="1">
      <alignment horizontal="center"/>
    </xf>
    <xf numFmtId="2" fontId="10" fillId="0" borderId="18" xfId="0" applyNumberFormat="1" applyFont="1" applyBorder="1" applyAlignment="1">
      <alignment horizontal="center"/>
    </xf>
    <xf numFmtId="2" fontId="10" fillId="0" borderId="19" xfId="0" applyNumberFormat="1" applyFont="1" applyBorder="1" applyAlignment="1">
      <alignment horizontal="center"/>
    </xf>
    <xf numFmtId="2" fontId="10" fillId="0" borderId="12" xfId="0" applyNumberFormat="1" applyFont="1" applyBorder="1" applyAlignment="1">
      <alignment horizontal="center"/>
    </xf>
    <xf numFmtId="2" fontId="10"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0"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protection/>
    </xf>
    <xf numFmtId="0" fontId="15" fillId="0" borderId="0" xfId="0" applyFont="1" applyAlignment="1">
      <alignment horizontal="left"/>
    </xf>
    <xf numFmtId="0" fontId="18" fillId="0" borderId="0" xfId="0" applyFont="1" applyFill="1" applyBorder="1" applyAlignment="1">
      <alignment horizontal="center"/>
    </xf>
    <xf numFmtId="0" fontId="18" fillId="33" borderId="14" xfId="0" applyFont="1" applyFill="1" applyBorder="1" applyAlignment="1">
      <alignment horizontal="center" wrapText="1"/>
    </xf>
    <xf numFmtId="0" fontId="19" fillId="0" borderId="15" xfId="0" applyFont="1" applyFill="1" applyBorder="1" applyAlignment="1">
      <alignment horizontal="center"/>
    </xf>
    <xf numFmtId="0" fontId="15" fillId="0" borderId="0" xfId="0" applyFont="1" applyFill="1" applyAlignment="1">
      <alignment horizontal="left"/>
    </xf>
    <xf numFmtId="0" fontId="15" fillId="0" borderId="0" xfId="0" applyFont="1" applyFill="1" applyAlignment="1">
      <alignment horizontal="left" wrapText="1"/>
    </xf>
    <xf numFmtId="0" fontId="10" fillId="0" borderId="12" xfId="0" applyFont="1" applyFill="1" applyBorder="1" applyAlignment="1">
      <alignment horizontal="center" vertical="center" wrapText="1"/>
    </xf>
    <xf numFmtId="0" fontId="17" fillId="0" borderId="24" xfId="0" applyFont="1" applyFill="1" applyBorder="1" applyAlignment="1">
      <alignment horizontal="left" vertical="center"/>
    </xf>
    <xf numFmtId="0" fontId="10" fillId="0" borderId="12" xfId="0" applyFont="1" applyFill="1" applyBorder="1" applyAlignment="1">
      <alignment horizontal="center" vertical="center" textRotation="90"/>
    </xf>
    <xf numFmtId="0" fontId="10" fillId="0" borderId="0" xfId="0" applyFont="1" applyFill="1" applyAlignment="1">
      <alignment horizontal="center" wrapText="1"/>
    </xf>
    <xf numFmtId="0" fontId="15" fillId="0" borderId="16" xfId="0" applyFont="1" applyFill="1" applyBorder="1" applyAlignment="1">
      <alignment horizontal="right"/>
    </xf>
    <xf numFmtId="0" fontId="10" fillId="0" borderId="12" xfId="0" applyFont="1" applyFill="1" applyBorder="1" applyAlignment="1">
      <alignment horizontal="center"/>
    </xf>
    <xf numFmtId="0" fontId="15" fillId="0" borderId="12" xfId="0" applyFont="1" applyFill="1" applyBorder="1" applyAlignment="1">
      <alignment horizontal="right"/>
    </xf>
    <xf numFmtId="0" fontId="15" fillId="0" borderId="17" xfId="0" applyFont="1" applyFill="1" applyBorder="1" applyAlignment="1">
      <alignment horizontal="right"/>
    </xf>
    <xf numFmtId="0" fontId="10" fillId="0" borderId="16" xfId="0" applyFont="1" applyFill="1" applyBorder="1" applyAlignment="1">
      <alignment horizontal="right"/>
    </xf>
    <xf numFmtId="2" fontId="16" fillId="0" borderId="18" xfId="0" applyNumberFormat="1" applyFont="1" applyFill="1" applyBorder="1" applyAlignment="1">
      <alignment horizontal="center" vertical="center" wrapText="1"/>
    </xf>
    <xf numFmtId="2" fontId="16" fillId="0" borderId="19" xfId="0" applyNumberFormat="1" applyFont="1" applyFill="1" applyBorder="1" applyAlignment="1">
      <alignment horizontal="center" vertical="center" wrapText="1"/>
    </xf>
    <xf numFmtId="0" fontId="16" fillId="0" borderId="12" xfId="0" applyFont="1" applyFill="1" applyBorder="1" applyAlignment="1">
      <alignment horizontal="center" vertical="center" textRotation="90" wrapText="1"/>
    </xf>
    <xf numFmtId="2" fontId="15" fillId="0" borderId="20" xfId="42" applyNumberFormat="1" applyFont="1" applyFill="1" applyBorder="1" applyAlignment="1">
      <alignment horizontal="right"/>
    </xf>
    <xf numFmtId="2" fontId="15" fillId="0" borderId="18" xfId="42" applyNumberFormat="1" applyFont="1" applyFill="1" applyBorder="1" applyAlignment="1">
      <alignment horizontal="right"/>
    </xf>
    <xf numFmtId="2" fontId="15" fillId="0" borderId="19" xfId="42" applyNumberFormat="1" applyFont="1" applyFill="1" applyBorder="1" applyAlignment="1">
      <alignment horizontal="right"/>
    </xf>
    <xf numFmtId="0" fontId="15" fillId="0" borderId="12" xfId="0" applyFont="1" applyFill="1" applyBorder="1" applyAlignment="1">
      <alignment horizontal="center" vertical="center" wrapText="1"/>
    </xf>
    <xf numFmtId="0" fontId="16" fillId="0" borderId="0" xfId="0" applyFont="1" applyAlignment="1">
      <alignment horizontal="center"/>
    </xf>
    <xf numFmtId="0" fontId="17" fillId="0" borderId="22" xfId="0" applyFont="1" applyBorder="1" applyAlignment="1">
      <alignment horizontal="center"/>
    </xf>
    <xf numFmtId="0" fontId="17" fillId="0" borderId="0" xfId="0" applyNumberFormat="1" applyFont="1" applyFill="1" applyBorder="1" applyAlignment="1" applyProtection="1">
      <alignment horizontal="right" vertical="top"/>
      <protection/>
    </xf>
    <xf numFmtId="0" fontId="17" fillId="0" borderId="24" xfId="0" applyNumberFormat="1" applyFont="1" applyFill="1" applyBorder="1" applyAlignment="1" applyProtection="1">
      <alignment horizontal="center" vertical="top"/>
      <protection/>
    </xf>
    <xf numFmtId="11" fontId="16" fillId="33" borderId="0" xfId="0" applyNumberFormat="1" applyFont="1" applyFill="1" applyAlignment="1">
      <alignment horizontal="center"/>
    </xf>
    <xf numFmtId="0" fontId="16" fillId="33" borderId="0" xfId="0" applyFont="1" applyFill="1" applyAlignment="1">
      <alignment horizontal="center"/>
    </xf>
    <xf numFmtId="2" fontId="16" fillId="0" borderId="20"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0" xfId="0" applyFont="1" applyBorder="1" applyAlignment="1">
      <alignment horizontal="left"/>
    </xf>
    <xf numFmtId="2" fontId="15" fillId="0" borderId="12" xfId="42" applyNumberFormat="1" applyFont="1" applyFill="1" applyBorder="1" applyAlignment="1">
      <alignment horizontal="right"/>
    </xf>
    <xf numFmtId="2" fontId="10" fillId="0" borderId="0" xfId="42" applyNumberFormat="1" applyFont="1" applyFill="1" applyBorder="1" applyAlignment="1">
      <alignment horizontal="center"/>
    </xf>
    <xf numFmtId="0" fontId="16" fillId="0" borderId="12" xfId="0" applyNumberFormat="1" applyFont="1" applyFill="1" applyBorder="1" applyAlignment="1" applyProtection="1">
      <alignment horizontal="center"/>
      <protection/>
    </xf>
    <xf numFmtId="0" fontId="10" fillId="0" borderId="14" xfId="0" applyFont="1" applyFill="1" applyBorder="1" applyAlignment="1">
      <alignment horizontal="center"/>
    </xf>
    <xf numFmtId="2" fontId="16" fillId="0" borderId="12" xfId="0" applyNumberFormat="1" applyFont="1" applyFill="1" applyBorder="1" applyAlignment="1">
      <alignment horizontal="center" vertical="center" textRotation="90" wrapText="1"/>
    </xf>
    <xf numFmtId="0" fontId="66" fillId="0" borderId="25" xfId="0" applyFont="1" applyBorder="1" applyAlignment="1">
      <alignment horizontal="left" wrapText="1"/>
    </xf>
    <xf numFmtId="0" fontId="66" fillId="0" borderId="0" xfId="0" applyFont="1" applyBorder="1" applyAlignment="1">
      <alignment horizontal="left" wrapText="1"/>
    </xf>
    <xf numFmtId="43" fontId="15" fillId="0" borderId="12" xfId="42" applyNumberFormat="1" applyFont="1" applyFill="1" applyBorder="1" applyAlignment="1">
      <alignment horizontal="right"/>
    </xf>
    <xf numFmtId="11" fontId="16" fillId="34" borderId="0" xfId="0" applyNumberFormat="1" applyFont="1" applyFill="1" applyAlignment="1">
      <alignment horizontal="center"/>
    </xf>
    <xf numFmtId="0" fontId="16" fillId="34" borderId="0" xfId="0" applyFont="1" applyFill="1" applyAlignment="1">
      <alignment horizontal="center"/>
    </xf>
    <xf numFmtId="11" fontId="16" fillId="0" borderId="0" xfId="0" applyNumberFormat="1" applyFont="1" applyAlignment="1">
      <alignment horizontal="center"/>
    </xf>
    <xf numFmtId="11" fontId="15" fillId="36" borderId="20" xfId="0" applyNumberFormat="1" applyFont="1" applyFill="1" applyBorder="1" applyAlignment="1" applyProtection="1">
      <alignment horizontal="center"/>
      <protection/>
    </xf>
    <xf numFmtId="0" fontId="15" fillId="36" borderId="18" xfId="0" applyNumberFormat="1" applyFont="1" applyFill="1" applyBorder="1" applyAlignment="1" applyProtection="1">
      <alignment horizontal="center"/>
      <protection/>
    </xf>
    <xf numFmtId="0" fontId="15" fillId="36" borderId="19" xfId="0" applyNumberFormat="1" applyFont="1" applyFill="1" applyBorder="1" applyAlignment="1" applyProtection="1">
      <alignment horizontal="center"/>
      <protection/>
    </xf>
    <xf numFmtId="0" fontId="28" fillId="0" borderId="0" xfId="0" applyFont="1" applyAlignment="1">
      <alignment horizontal="center"/>
    </xf>
    <xf numFmtId="11" fontId="26" fillId="36" borderId="20" xfId="0" applyNumberFormat="1" applyFont="1" applyFill="1" applyBorder="1" applyAlignment="1">
      <alignment horizontal="center" wrapText="1"/>
    </xf>
    <xf numFmtId="11" fontId="26" fillId="36" borderId="18" xfId="0" applyNumberFormat="1" applyFont="1" applyFill="1" applyBorder="1" applyAlignment="1">
      <alignment horizontal="center" wrapText="1"/>
    </xf>
    <xf numFmtId="11" fontId="26" fillId="36" borderId="19" xfId="0" applyNumberFormat="1" applyFont="1" applyFill="1" applyBorder="1" applyAlignment="1">
      <alignment horizontal="center" wrapText="1"/>
    </xf>
    <xf numFmtId="11" fontId="26" fillId="35" borderId="20" xfId="0" applyNumberFormat="1" applyFont="1" applyFill="1" applyBorder="1" applyAlignment="1">
      <alignment horizontal="center" wrapText="1"/>
    </xf>
    <xf numFmtId="11" fontId="26" fillId="35" borderId="18" xfId="0" applyNumberFormat="1" applyFont="1" applyFill="1" applyBorder="1" applyAlignment="1">
      <alignment horizontal="center" wrapText="1"/>
    </xf>
    <xf numFmtId="11" fontId="26" fillId="35" borderId="19" xfId="0" applyNumberFormat="1" applyFont="1" applyFill="1" applyBorder="1" applyAlignment="1">
      <alignment horizontal="center" wrapText="1"/>
    </xf>
    <xf numFmtId="11" fontId="26" fillId="36" borderId="22" xfId="0" applyNumberFormat="1" applyFont="1" applyFill="1" applyBorder="1" applyAlignment="1">
      <alignment horizontal="center"/>
    </xf>
    <xf numFmtId="0" fontId="26" fillId="36" borderId="22" xfId="0" applyFont="1" applyFill="1" applyBorder="1" applyAlignment="1">
      <alignment horizontal="center"/>
    </xf>
    <xf numFmtId="11" fontId="16" fillId="36" borderId="20" xfId="0" applyNumberFormat="1" applyFont="1" applyFill="1" applyBorder="1" applyAlignment="1" applyProtection="1">
      <alignment horizontal="center"/>
      <protection/>
    </xf>
    <xf numFmtId="0" fontId="16" fillId="36" borderId="18" xfId="0" applyNumberFormat="1" applyFont="1" applyFill="1" applyBorder="1" applyAlignment="1" applyProtection="1">
      <alignment horizontal="center"/>
      <protection/>
    </xf>
    <xf numFmtId="0" fontId="16" fillId="36" borderId="19" xfId="0" applyNumberFormat="1" applyFont="1" applyFill="1" applyBorder="1" applyAlignment="1" applyProtection="1">
      <alignment horizontal="center"/>
      <protection/>
    </xf>
    <xf numFmtId="0" fontId="28" fillId="0" borderId="22" xfId="0" applyFont="1" applyBorder="1" applyAlignment="1">
      <alignment horizontal="left" wrapText="1"/>
    </xf>
    <xf numFmtId="11" fontId="24" fillId="33" borderId="0" xfId="0" applyNumberFormat="1" applyFont="1" applyFill="1" applyAlignment="1">
      <alignment horizontal="center" vertical="center"/>
    </xf>
    <xf numFmtId="0" fontId="24" fillId="33" borderId="0" xfId="0" applyFont="1" applyFill="1" applyAlignment="1">
      <alignment horizontal="center" vertical="center"/>
    </xf>
    <xf numFmtId="0" fontId="25" fillId="0" borderId="22" xfId="0"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Fill="1" applyAlignment="1">
      <alignment horizontal="left" vertical="center" wrapText="1"/>
    </xf>
    <xf numFmtId="0" fontId="24"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2" fontId="24" fillId="0" borderId="12"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AD-SLIMNICA"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101</xdr:row>
      <xdr:rowOff>104775</xdr:rowOff>
    </xdr:from>
    <xdr:to>
      <xdr:col>1</xdr:col>
      <xdr:colOff>133350</xdr:colOff>
      <xdr:row>101</xdr:row>
      <xdr:rowOff>123825</xdr:rowOff>
    </xdr:to>
    <xdr:sp>
      <xdr:nvSpPr>
        <xdr:cNvPr id="1" name="Line 4"/>
        <xdr:cNvSpPr>
          <a:spLocks/>
        </xdr:cNvSpPr>
      </xdr:nvSpPr>
      <xdr:spPr>
        <a:xfrm>
          <a:off x="428625" y="33804225"/>
          <a:ext cx="0" cy="1905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113</xdr:row>
      <xdr:rowOff>381000</xdr:rowOff>
    </xdr:from>
    <xdr:to>
      <xdr:col>0</xdr:col>
      <xdr:colOff>266700</xdr:colOff>
      <xdr:row>113</xdr:row>
      <xdr:rowOff>381000</xdr:rowOff>
    </xdr:to>
    <xdr:sp>
      <xdr:nvSpPr>
        <xdr:cNvPr id="2" name="Line 7"/>
        <xdr:cNvSpPr>
          <a:spLocks/>
        </xdr:cNvSpPr>
      </xdr:nvSpPr>
      <xdr:spPr>
        <a:xfrm flipH="1" flipV="1">
          <a:off x="257175" y="37357050"/>
          <a:ext cx="95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169</xdr:row>
      <xdr:rowOff>0</xdr:rowOff>
    </xdr:from>
    <xdr:to>
      <xdr:col>0</xdr:col>
      <xdr:colOff>266700</xdr:colOff>
      <xdr:row>169</xdr:row>
      <xdr:rowOff>0</xdr:rowOff>
    </xdr:to>
    <xdr:sp>
      <xdr:nvSpPr>
        <xdr:cNvPr id="1" name="Line 7"/>
        <xdr:cNvSpPr>
          <a:spLocks/>
        </xdr:cNvSpPr>
      </xdr:nvSpPr>
      <xdr:spPr>
        <a:xfrm flipH="1" flipV="1">
          <a:off x="257175" y="55673625"/>
          <a:ext cx="95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169</xdr:row>
      <xdr:rowOff>381000</xdr:rowOff>
    </xdr:from>
    <xdr:to>
      <xdr:col>0</xdr:col>
      <xdr:colOff>266700</xdr:colOff>
      <xdr:row>169</xdr:row>
      <xdr:rowOff>381000</xdr:rowOff>
    </xdr:to>
    <xdr:sp>
      <xdr:nvSpPr>
        <xdr:cNvPr id="2" name="Line 7"/>
        <xdr:cNvSpPr>
          <a:spLocks/>
        </xdr:cNvSpPr>
      </xdr:nvSpPr>
      <xdr:spPr>
        <a:xfrm flipH="1" flipV="1">
          <a:off x="257175" y="56054625"/>
          <a:ext cx="9525"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F16" sqref="F16"/>
    </sheetView>
  </sheetViews>
  <sheetFormatPr defaultColWidth="9.140625" defaultRowHeight="12.75"/>
  <cols>
    <col min="1" max="1" width="11.28125" style="20" customWidth="1"/>
    <col min="2" max="2" width="38.00390625" style="20" customWidth="1"/>
    <col min="3" max="3" width="10.140625" style="20" customWidth="1"/>
    <col min="4" max="4" width="12.7109375" style="20" customWidth="1"/>
    <col min="5" max="5" width="16.8515625" style="20" customWidth="1"/>
    <col min="6" max="16384" width="9.140625" style="20" customWidth="1"/>
  </cols>
  <sheetData>
    <row r="1" spans="1:3" s="15" customFormat="1" ht="15">
      <c r="A1" s="13"/>
      <c r="B1" s="13"/>
      <c r="C1" s="14"/>
    </row>
    <row r="2" spans="1:3" s="15" customFormat="1" ht="15">
      <c r="A2" s="13"/>
      <c r="B2" s="16"/>
      <c r="C2" s="13"/>
    </row>
    <row r="3" spans="1:3" s="15" customFormat="1" ht="15">
      <c r="A3" s="13"/>
      <c r="B3" s="13"/>
      <c r="C3" s="17"/>
    </row>
    <row r="4" spans="1:5" s="15" customFormat="1" ht="25.5" customHeight="1">
      <c r="A4" s="156" t="s">
        <v>22</v>
      </c>
      <c r="B4" s="156"/>
      <c r="C4" s="156"/>
      <c r="D4" s="156"/>
      <c r="E4" s="156"/>
    </row>
    <row r="5" spans="2:3" s="15" customFormat="1" ht="12.75" customHeight="1">
      <c r="B5" s="18"/>
      <c r="C5" s="19"/>
    </row>
    <row r="6" spans="1:5" s="15" customFormat="1" ht="33.75" customHeight="1">
      <c r="A6" s="157" t="s">
        <v>47</v>
      </c>
      <c r="B6" s="157"/>
      <c r="C6" s="157"/>
      <c r="D6" s="157"/>
      <c r="E6" s="157"/>
    </row>
    <row r="7" spans="1:5" s="15" customFormat="1" ht="15">
      <c r="A7" s="158" t="s">
        <v>48</v>
      </c>
      <c r="B7" s="158"/>
      <c r="C7" s="158"/>
      <c r="D7" s="158"/>
      <c r="E7" s="158"/>
    </row>
    <row r="8" spans="1:5" s="15" customFormat="1" ht="12.75" customHeight="1">
      <c r="A8" s="13"/>
      <c r="B8" s="144"/>
      <c r="C8" s="144"/>
      <c r="D8" s="144"/>
      <c r="E8" s="144"/>
    </row>
    <row r="10" spans="1:5" ht="52.5" customHeight="1">
      <c r="A10" s="21" t="s">
        <v>12</v>
      </c>
      <c r="B10" s="22" t="s">
        <v>20</v>
      </c>
      <c r="C10" s="153" t="s">
        <v>36</v>
      </c>
      <c r="D10" s="154"/>
      <c r="E10" s="155"/>
    </row>
    <row r="11" spans="1:5" ht="20.25" customHeight="1">
      <c r="A11" s="23">
        <v>1</v>
      </c>
      <c r="B11" s="23" t="s">
        <v>49</v>
      </c>
      <c r="C11" s="151"/>
      <c r="D11" s="152"/>
      <c r="E11" s="152"/>
    </row>
    <row r="12" spans="1:5" ht="20.25" customHeight="1">
      <c r="A12" s="24"/>
      <c r="B12" s="25" t="s">
        <v>27</v>
      </c>
      <c r="C12" s="145"/>
      <c r="D12" s="145"/>
      <c r="E12" s="146"/>
    </row>
    <row r="13" spans="1:5" ht="15.75" customHeight="1">
      <c r="A13" s="26"/>
      <c r="B13" s="27" t="s">
        <v>35</v>
      </c>
      <c r="C13" s="147"/>
      <c r="D13" s="148"/>
      <c r="E13" s="149"/>
    </row>
    <row r="14" spans="1:5" ht="15.75">
      <c r="A14" s="28"/>
      <c r="B14" s="25" t="s">
        <v>23</v>
      </c>
      <c r="C14" s="150"/>
      <c r="D14" s="150"/>
      <c r="E14" s="150"/>
    </row>
    <row r="15" ht="15">
      <c r="C15" s="29"/>
    </row>
    <row r="16" ht="15">
      <c r="C16" s="29"/>
    </row>
    <row r="17" spans="3:7" ht="15">
      <c r="C17" s="29"/>
      <c r="D17" s="30"/>
      <c r="E17" s="30"/>
      <c r="F17" s="30"/>
      <c r="G17" s="30"/>
    </row>
    <row r="18" spans="1:7" ht="15">
      <c r="A18" s="31" t="s">
        <v>18</v>
      </c>
      <c r="B18" s="32"/>
      <c r="C18" s="33"/>
      <c r="D18" s="34"/>
      <c r="E18" s="35"/>
      <c r="F18" s="143"/>
      <c r="G18" s="143"/>
    </row>
    <row r="19" spans="1:7" ht="19.5">
      <c r="A19" s="31"/>
      <c r="B19" s="36" t="s">
        <v>19</v>
      </c>
      <c r="C19" s="36"/>
      <c r="D19" s="37"/>
      <c r="E19" s="38"/>
      <c r="F19" s="38"/>
      <c r="G19" s="38"/>
    </row>
    <row r="20" spans="1:7" ht="19.5">
      <c r="A20" s="31"/>
      <c r="B20" s="38"/>
      <c r="C20" s="37"/>
      <c r="D20" s="37"/>
      <c r="E20" s="38"/>
      <c r="F20" s="38"/>
      <c r="G20" s="38"/>
    </row>
    <row r="21" spans="1:7" ht="15">
      <c r="A21" s="31"/>
      <c r="B21" s="34"/>
      <c r="D21" s="35"/>
      <c r="E21" s="35"/>
      <c r="F21" s="35"/>
      <c r="G21" s="35"/>
    </row>
    <row r="22" spans="1:7" ht="15">
      <c r="A22" s="159" t="s">
        <v>34</v>
      </c>
      <c r="B22" s="159"/>
      <c r="C22" s="159"/>
      <c r="D22" s="159"/>
      <c r="E22" s="159"/>
      <c r="F22" s="30"/>
      <c r="G22" s="30"/>
    </row>
    <row r="23" spans="1:5" ht="52.5" customHeight="1">
      <c r="A23" s="142" t="s">
        <v>227</v>
      </c>
      <c r="B23" s="142"/>
      <c r="C23" s="142"/>
      <c r="D23" s="142"/>
      <c r="E23" s="142"/>
    </row>
  </sheetData>
  <sheetProtection/>
  <mergeCells count="12">
    <mergeCell ref="A4:E4"/>
    <mergeCell ref="A6:E6"/>
    <mergeCell ref="A7:E7"/>
    <mergeCell ref="A22:E22"/>
    <mergeCell ref="A23:E23"/>
    <mergeCell ref="F18:G18"/>
    <mergeCell ref="B8:E8"/>
    <mergeCell ref="C12:E12"/>
    <mergeCell ref="C13:E13"/>
    <mergeCell ref="C14:E14"/>
    <mergeCell ref="C11:E11"/>
    <mergeCell ref="C10:E10"/>
  </mergeCells>
  <printOptions/>
  <pageMargins left="0.9448818897637796" right="0.7480314960629921" top="0.984251968503937" bottom="0.984251968503937"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3:D231"/>
  <sheetViews>
    <sheetView zoomScale="115" zoomScaleNormal="115" workbookViewId="0" topLeftCell="A1">
      <selection activeCell="D232" sqref="D232"/>
    </sheetView>
  </sheetViews>
  <sheetFormatPr defaultColWidth="9.140625" defaultRowHeight="12.75"/>
  <cols>
    <col min="1" max="1" width="5.140625" style="131" customWidth="1"/>
    <col min="2" max="2" width="38.7109375" style="130" customWidth="1"/>
    <col min="3" max="3" width="16.7109375" style="131" customWidth="1"/>
    <col min="4" max="4" width="20.421875" style="131" customWidth="1"/>
  </cols>
  <sheetData>
    <row r="3" spans="1:4" ht="15">
      <c r="A3" s="217" t="s">
        <v>239</v>
      </c>
      <c r="B3" s="218"/>
      <c r="C3" s="218"/>
      <c r="D3" s="218"/>
    </row>
    <row r="4" spans="1:4" ht="16.5">
      <c r="A4" s="219"/>
      <c r="B4" s="219"/>
      <c r="C4" s="219"/>
      <c r="D4" s="219"/>
    </row>
    <row r="5" spans="1:4" ht="15">
      <c r="A5" s="220" t="s">
        <v>47</v>
      </c>
      <c r="B5" s="220"/>
      <c r="C5" s="220"/>
      <c r="D5" s="220"/>
    </row>
    <row r="6" spans="1:4" ht="15">
      <c r="A6" s="221" t="s">
        <v>48</v>
      </c>
      <c r="B6" s="221"/>
      <c r="C6" s="221"/>
      <c r="D6" s="221"/>
    </row>
    <row r="7" spans="1:4" ht="16.5">
      <c r="A7" s="127"/>
      <c r="B7" s="128"/>
      <c r="C7" s="129"/>
      <c r="D7" s="129"/>
    </row>
    <row r="8" spans="1:4" s="126" customFormat="1" ht="12.75">
      <c r="A8" s="222" t="s">
        <v>3</v>
      </c>
      <c r="B8" s="223" t="s">
        <v>4</v>
      </c>
      <c r="C8" s="222" t="s">
        <v>41</v>
      </c>
      <c r="D8" s="224" t="s">
        <v>0</v>
      </c>
    </row>
    <row r="9" spans="1:4" s="126" customFormat="1" ht="57" customHeight="1">
      <c r="A9" s="222"/>
      <c r="B9" s="223"/>
      <c r="C9" s="222"/>
      <c r="D9" s="224"/>
    </row>
    <row r="10" spans="1:4" ht="18.75" customHeight="1">
      <c r="A10" s="208" t="str">
        <f>kopsavilkums!B14</f>
        <v>Būvlaukuma sagatavošana un uzturēšana</v>
      </c>
      <c r="B10" s="209"/>
      <c r="C10" s="209"/>
      <c r="D10" s="210"/>
    </row>
    <row r="11" spans="1:4" ht="15">
      <c r="A11" s="70">
        <v>1</v>
      </c>
      <c r="B11" s="92" t="s">
        <v>56</v>
      </c>
      <c r="C11" s="66" t="s">
        <v>55</v>
      </c>
      <c r="D11" s="89">
        <v>1</v>
      </c>
    </row>
    <row r="12" spans="1:4" ht="15">
      <c r="A12" s="70">
        <v>2</v>
      </c>
      <c r="B12" s="92" t="s">
        <v>57</v>
      </c>
      <c r="C12" s="66" t="s">
        <v>55</v>
      </c>
      <c r="D12" s="89">
        <v>1</v>
      </c>
    </row>
    <row r="13" spans="1:4" ht="30">
      <c r="A13" s="70">
        <v>3</v>
      </c>
      <c r="B13" s="92" t="s">
        <v>58</v>
      </c>
      <c r="C13" s="66" t="s">
        <v>54</v>
      </c>
      <c r="D13" s="89">
        <v>1</v>
      </c>
    </row>
    <row r="14" spans="1:4" ht="15">
      <c r="A14" s="70">
        <v>4</v>
      </c>
      <c r="B14" s="92" t="s">
        <v>60</v>
      </c>
      <c r="C14" s="66" t="s">
        <v>54</v>
      </c>
      <c r="D14" s="89">
        <v>1</v>
      </c>
    </row>
    <row r="15" spans="1:4" ht="15">
      <c r="A15" s="70">
        <v>5</v>
      </c>
      <c r="B15" s="92" t="s">
        <v>63</v>
      </c>
      <c r="C15" s="66" t="s">
        <v>59</v>
      </c>
      <c r="D15" s="89">
        <v>2</v>
      </c>
    </row>
    <row r="16" spans="1:4" ht="15">
      <c r="A16" s="70">
        <v>6</v>
      </c>
      <c r="B16" s="92" t="s">
        <v>61</v>
      </c>
      <c r="C16" s="66" t="s">
        <v>54</v>
      </c>
      <c r="D16" s="89">
        <v>1</v>
      </c>
    </row>
    <row r="17" spans="1:4" ht="15">
      <c r="A17" s="70">
        <v>7</v>
      </c>
      <c r="B17" s="92" t="s">
        <v>62</v>
      </c>
      <c r="C17" s="66" t="s">
        <v>59</v>
      </c>
      <c r="D17" s="89">
        <v>2</v>
      </c>
    </row>
    <row r="18" spans="1:4" ht="18.75" customHeight="1">
      <c r="A18" s="205" t="str">
        <f>kopsavilkums!B15</f>
        <v>Demontāžas darbi</v>
      </c>
      <c r="B18" s="206"/>
      <c r="C18" s="206"/>
      <c r="D18" s="207"/>
    </row>
    <row r="19" spans="1:4" ht="15.75">
      <c r="A19" s="64"/>
      <c r="B19" s="65" t="s">
        <v>66</v>
      </c>
      <c r="C19" s="66"/>
      <c r="D19" s="66"/>
    </row>
    <row r="20" spans="1:4" ht="90">
      <c r="A20" s="68">
        <v>1</v>
      </c>
      <c r="B20" s="92" t="s">
        <v>101</v>
      </c>
      <c r="C20" s="69" t="s">
        <v>55</v>
      </c>
      <c r="D20" s="95">
        <v>1</v>
      </c>
    </row>
    <row r="21" spans="1:4" ht="15.75">
      <c r="A21" s="68">
        <v>2</v>
      </c>
      <c r="B21" s="92" t="s">
        <v>81</v>
      </c>
      <c r="C21" s="69" t="s">
        <v>55</v>
      </c>
      <c r="D21" s="95">
        <v>1</v>
      </c>
    </row>
    <row r="22" spans="1:4" ht="15.75">
      <c r="A22" s="68">
        <v>3</v>
      </c>
      <c r="B22" s="92" t="s">
        <v>87</v>
      </c>
      <c r="C22" s="69" t="s">
        <v>55</v>
      </c>
      <c r="D22" s="95">
        <v>1</v>
      </c>
    </row>
    <row r="23" spans="1:4" ht="15.75">
      <c r="A23" s="68">
        <v>4</v>
      </c>
      <c r="B23" s="92" t="s">
        <v>217</v>
      </c>
      <c r="C23" s="69" t="s">
        <v>84</v>
      </c>
      <c r="D23" s="95">
        <v>2.1</v>
      </c>
    </row>
    <row r="24" spans="1:4" ht="15.75">
      <c r="A24" s="68">
        <v>5</v>
      </c>
      <c r="B24" s="92" t="s">
        <v>82</v>
      </c>
      <c r="C24" s="69" t="s">
        <v>84</v>
      </c>
      <c r="D24" s="95">
        <v>47</v>
      </c>
    </row>
    <row r="25" spans="1:4" ht="30">
      <c r="A25" s="68">
        <v>6</v>
      </c>
      <c r="B25" s="121" t="s">
        <v>173</v>
      </c>
      <c r="C25" s="69" t="s">
        <v>84</v>
      </c>
      <c r="D25" s="95">
        <v>15.2</v>
      </c>
    </row>
    <row r="26" spans="1:4" ht="15">
      <c r="A26" s="70"/>
      <c r="B26" s="65" t="s">
        <v>67</v>
      </c>
      <c r="C26" s="66"/>
      <c r="D26" s="89"/>
    </row>
    <row r="27" spans="1:4" ht="90">
      <c r="A27" s="98">
        <v>7</v>
      </c>
      <c r="B27" s="92" t="s">
        <v>101</v>
      </c>
      <c r="C27" s="69" t="s">
        <v>55</v>
      </c>
      <c r="D27" s="95">
        <v>1</v>
      </c>
    </row>
    <row r="28" spans="1:4" ht="15">
      <c r="A28" s="98">
        <v>8</v>
      </c>
      <c r="B28" s="92" t="s">
        <v>81</v>
      </c>
      <c r="C28" s="69" t="s">
        <v>55</v>
      </c>
      <c r="D28" s="95">
        <v>2</v>
      </c>
    </row>
    <row r="29" spans="1:4" ht="15">
      <c r="A29" s="98">
        <v>9</v>
      </c>
      <c r="B29" s="92" t="s">
        <v>82</v>
      </c>
      <c r="C29" s="69" t="s">
        <v>84</v>
      </c>
      <c r="D29" s="95">
        <v>42.8</v>
      </c>
    </row>
    <row r="30" spans="1:4" ht="15">
      <c r="A30" s="98">
        <v>10</v>
      </c>
      <c r="B30" s="92" t="s">
        <v>92</v>
      </c>
      <c r="C30" s="69" t="s">
        <v>84</v>
      </c>
      <c r="D30" s="95">
        <v>13.6</v>
      </c>
    </row>
    <row r="31" spans="1:4" ht="15">
      <c r="A31" s="98">
        <v>11</v>
      </c>
      <c r="B31" s="92" t="s">
        <v>85</v>
      </c>
      <c r="C31" s="69" t="s">
        <v>84</v>
      </c>
      <c r="D31" s="95">
        <v>2</v>
      </c>
    </row>
    <row r="32" spans="1:4" ht="30">
      <c r="A32" s="98">
        <v>12</v>
      </c>
      <c r="B32" s="92" t="s">
        <v>218</v>
      </c>
      <c r="C32" s="69" t="s">
        <v>55</v>
      </c>
      <c r="D32" s="95">
        <v>1</v>
      </c>
    </row>
    <row r="33" spans="1:4" ht="15">
      <c r="A33" s="70"/>
      <c r="B33" s="65" t="s">
        <v>68</v>
      </c>
      <c r="C33" s="66"/>
      <c r="D33" s="89"/>
    </row>
    <row r="34" spans="1:4" ht="90">
      <c r="A34" s="98">
        <v>13</v>
      </c>
      <c r="B34" s="92" t="s">
        <v>101</v>
      </c>
      <c r="C34" s="69" t="s">
        <v>55</v>
      </c>
      <c r="D34" s="95">
        <v>1</v>
      </c>
    </row>
    <row r="35" spans="1:4" ht="15">
      <c r="A35" s="98">
        <v>14</v>
      </c>
      <c r="B35" s="92" t="s">
        <v>81</v>
      </c>
      <c r="C35" s="69" t="s">
        <v>55</v>
      </c>
      <c r="D35" s="95">
        <v>1</v>
      </c>
    </row>
    <row r="36" spans="1:4" ht="15">
      <c r="A36" s="98">
        <v>15</v>
      </c>
      <c r="B36" s="92" t="s">
        <v>86</v>
      </c>
      <c r="C36" s="69" t="s">
        <v>84</v>
      </c>
      <c r="D36" s="95">
        <v>41.6</v>
      </c>
    </row>
    <row r="37" spans="1:4" ht="15">
      <c r="A37" s="98">
        <v>16</v>
      </c>
      <c r="B37" s="92" t="s">
        <v>87</v>
      </c>
      <c r="C37" s="69" t="s">
        <v>55</v>
      </c>
      <c r="D37" s="95">
        <v>1</v>
      </c>
    </row>
    <row r="38" spans="1:4" ht="15">
      <c r="A38" s="98">
        <v>17</v>
      </c>
      <c r="B38" s="92" t="s">
        <v>217</v>
      </c>
      <c r="C38" s="69" t="s">
        <v>84</v>
      </c>
      <c r="D38" s="95">
        <v>2.1</v>
      </c>
    </row>
    <row r="39" spans="1:4" ht="30">
      <c r="A39" s="98">
        <v>18</v>
      </c>
      <c r="B39" s="92" t="str">
        <f>B25</f>
        <v>Grīdas seguma demontāža (linolejs +linoleja pamatne)</v>
      </c>
      <c r="C39" s="69" t="s">
        <v>84</v>
      </c>
      <c r="D39" s="95">
        <v>14.6</v>
      </c>
    </row>
    <row r="40" spans="1:4" ht="15">
      <c r="A40" s="70"/>
      <c r="B40" s="65" t="s">
        <v>69</v>
      </c>
      <c r="C40" s="66"/>
      <c r="D40" s="89"/>
    </row>
    <row r="41" spans="1:4" ht="90">
      <c r="A41" s="98">
        <v>19</v>
      </c>
      <c r="B41" s="92" t="s">
        <v>101</v>
      </c>
      <c r="C41" s="69" t="s">
        <v>55</v>
      </c>
      <c r="D41" s="95">
        <v>1</v>
      </c>
    </row>
    <row r="42" spans="1:4" ht="15">
      <c r="A42" s="98">
        <v>20</v>
      </c>
      <c r="B42" s="92" t="s">
        <v>81</v>
      </c>
      <c r="C42" s="69" t="s">
        <v>55</v>
      </c>
      <c r="D42" s="95">
        <v>1</v>
      </c>
    </row>
    <row r="43" spans="1:4" ht="15">
      <c r="A43" s="98">
        <v>21</v>
      </c>
      <c r="B43" s="92" t="s">
        <v>86</v>
      </c>
      <c r="C43" s="69" t="s">
        <v>84</v>
      </c>
      <c r="D43" s="95">
        <v>41.2</v>
      </c>
    </row>
    <row r="44" spans="1:4" ht="15">
      <c r="A44" s="98">
        <v>22</v>
      </c>
      <c r="B44" s="92" t="s">
        <v>92</v>
      </c>
      <c r="C44" s="69" t="s">
        <v>84</v>
      </c>
      <c r="D44" s="95">
        <v>13.6</v>
      </c>
    </row>
    <row r="45" spans="1:4" ht="15">
      <c r="A45" s="98">
        <v>23</v>
      </c>
      <c r="B45" s="92" t="s">
        <v>87</v>
      </c>
      <c r="C45" s="69" t="s">
        <v>55</v>
      </c>
      <c r="D45" s="95">
        <v>1</v>
      </c>
    </row>
    <row r="46" spans="1:4" ht="15">
      <c r="A46" s="98"/>
      <c r="B46" s="65" t="s">
        <v>88</v>
      </c>
      <c r="C46" s="69"/>
      <c r="D46" s="95"/>
    </row>
    <row r="47" spans="1:4" ht="90">
      <c r="A47" s="98">
        <v>24</v>
      </c>
      <c r="B47" s="92" t="s">
        <v>101</v>
      </c>
      <c r="C47" s="69" t="s">
        <v>55</v>
      </c>
      <c r="D47" s="95">
        <v>1</v>
      </c>
    </row>
    <row r="48" spans="1:4" ht="15">
      <c r="A48" s="98">
        <v>25</v>
      </c>
      <c r="B48" s="92" t="s">
        <v>81</v>
      </c>
      <c r="C48" s="69" t="s">
        <v>55</v>
      </c>
      <c r="D48" s="95">
        <v>1</v>
      </c>
    </row>
    <row r="49" spans="1:4" ht="15">
      <c r="A49" s="98"/>
      <c r="B49" s="65" t="s">
        <v>89</v>
      </c>
      <c r="C49" s="69"/>
      <c r="D49" s="95"/>
    </row>
    <row r="50" spans="1:4" ht="15">
      <c r="A50" s="98">
        <v>26</v>
      </c>
      <c r="B50" s="92" t="s">
        <v>85</v>
      </c>
      <c r="C50" s="69" t="s">
        <v>84</v>
      </c>
      <c r="D50" s="95">
        <v>14.5</v>
      </c>
    </row>
    <row r="51" spans="1:4" ht="15">
      <c r="A51" s="98">
        <v>27</v>
      </c>
      <c r="B51" s="92" t="s">
        <v>219</v>
      </c>
      <c r="C51" s="69" t="s">
        <v>84</v>
      </c>
      <c r="D51" s="95">
        <v>1.7</v>
      </c>
    </row>
    <row r="52" spans="1:4" ht="15">
      <c r="A52" s="98">
        <v>28</v>
      </c>
      <c r="B52" s="92" t="s">
        <v>81</v>
      </c>
      <c r="C52" s="69" t="s">
        <v>55</v>
      </c>
      <c r="D52" s="95">
        <v>1</v>
      </c>
    </row>
    <row r="53" spans="1:4" ht="15">
      <c r="A53" s="98">
        <v>29</v>
      </c>
      <c r="B53" s="92" t="s">
        <v>90</v>
      </c>
      <c r="C53" s="69" t="s">
        <v>84</v>
      </c>
      <c r="D53" s="95">
        <v>1.7</v>
      </c>
    </row>
    <row r="54" spans="1:4" ht="15">
      <c r="A54" s="98">
        <v>30</v>
      </c>
      <c r="B54" s="92" t="s">
        <v>91</v>
      </c>
      <c r="C54" s="69" t="s">
        <v>55</v>
      </c>
      <c r="D54" s="95">
        <v>1</v>
      </c>
    </row>
    <row r="55" spans="1:4" ht="15">
      <c r="A55" s="98"/>
      <c r="B55" s="65" t="s">
        <v>70</v>
      </c>
      <c r="C55" s="69"/>
      <c r="D55" s="95"/>
    </row>
    <row r="56" spans="1:4" ht="90">
      <c r="A56" s="98">
        <v>31</v>
      </c>
      <c r="B56" s="92" t="s">
        <v>101</v>
      </c>
      <c r="C56" s="69" t="s">
        <v>55</v>
      </c>
      <c r="D56" s="95">
        <v>1</v>
      </c>
    </row>
    <row r="57" spans="1:4" ht="15">
      <c r="A57" s="98">
        <v>32</v>
      </c>
      <c r="B57" s="92" t="s">
        <v>81</v>
      </c>
      <c r="C57" s="69" t="s">
        <v>55</v>
      </c>
      <c r="D57" s="95">
        <v>1</v>
      </c>
    </row>
    <row r="58" spans="1:4" ht="15">
      <c r="A58" s="98">
        <v>33</v>
      </c>
      <c r="B58" s="92" t="s">
        <v>86</v>
      </c>
      <c r="C58" s="69" t="s">
        <v>84</v>
      </c>
      <c r="D58" s="95">
        <v>45.1</v>
      </c>
    </row>
    <row r="59" spans="1:4" ht="15">
      <c r="A59" s="98">
        <v>34</v>
      </c>
      <c r="B59" s="92" t="s">
        <v>83</v>
      </c>
      <c r="C59" s="69" t="s">
        <v>84</v>
      </c>
      <c r="D59" s="95">
        <v>14.7</v>
      </c>
    </row>
    <row r="60" spans="1:4" ht="15">
      <c r="A60" s="70"/>
      <c r="B60" s="65" t="s">
        <v>71</v>
      </c>
      <c r="C60" s="66"/>
      <c r="D60" s="89"/>
    </row>
    <row r="61" spans="1:4" ht="90">
      <c r="A61" s="98">
        <v>35</v>
      </c>
      <c r="B61" s="92" t="s">
        <v>101</v>
      </c>
      <c r="C61" s="69" t="s">
        <v>55</v>
      </c>
      <c r="D61" s="95">
        <v>1</v>
      </c>
    </row>
    <row r="62" spans="1:4" ht="15">
      <c r="A62" s="98">
        <v>36</v>
      </c>
      <c r="B62" s="92" t="s">
        <v>87</v>
      </c>
      <c r="C62" s="69" t="s">
        <v>55</v>
      </c>
      <c r="D62" s="95">
        <v>1</v>
      </c>
    </row>
    <row r="63" spans="1:4" ht="15">
      <c r="A63" s="98">
        <v>37</v>
      </c>
      <c r="B63" s="92" t="s">
        <v>217</v>
      </c>
      <c r="C63" s="69" t="s">
        <v>84</v>
      </c>
      <c r="D63" s="95">
        <v>2.1</v>
      </c>
    </row>
    <row r="64" spans="1:4" ht="15">
      <c r="A64" s="98">
        <v>38</v>
      </c>
      <c r="B64" s="92" t="s">
        <v>81</v>
      </c>
      <c r="C64" s="69" t="s">
        <v>55</v>
      </c>
      <c r="D64" s="95">
        <v>1</v>
      </c>
    </row>
    <row r="65" spans="1:4" ht="15">
      <c r="A65" s="98">
        <v>39</v>
      </c>
      <c r="B65" s="92" t="s">
        <v>86</v>
      </c>
      <c r="C65" s="69" t="s">
        <v>84</v>
      </c>
      <c r="D65" s="95">
        <v>42.3</v>
      </c>
    </row>
    <row r="66" spans="1:4" ht="15">
      <c r="A66" s="98">
        <v>40</v>
      </c>
      <c r="B66" s="92" t="s">
        <v>92</v>
      </c>
      <c r="C66" s="69" t="s">
        <v>84</v>
      </c>
      <c r="D66" s="95">
        <v>12.9</v>
      </c>
    </row>
    <row r="67" spans="1:4" ht="15">
      <c r="A67" s="70"/>
      <c r="B67" s="65" t="s">
        <v>72</v>
      </c>
      <c r="C67" s="66"/>
      <c r="D67" s="89"/>
    </row>
    <row r="68" spans="1:4" ht="30">
      <c r="A68" s="70">
        <v>41</v>
      </c>
      <c r="B68" s="92" t="s">
        <v>228</v>
      </c>
      <c r="C68" s="66" t="s">
        <v>84</v>
      </c>
      <c r="D68" s="89">
        <v>22.7</v>
      </c>
    </row>
    <row r="69" spans="1:4" ht="90">
      <c r="A69" s="98">
        <v>42</v>
      </c>
      <c r="B69" s="92" t="s">
        <v>101</v>
      </c>
      <c r="C69" s="69" t="s">
        <v>55</v>
      </c>
      <c r="D69" s="95">
        <v>1</v>
      </c>
    </row>
    <row r="70" spans="1:4" ht="15">
      <c r="A70" s="98">
        <v>43</v>
      </c>
      <c r="B70" s="92" t="s">
        <v>81</v>
      </c>
      <c r="C70" s="69" t="s">
        <v>55</v>
      </c>
      <c r="D70" s="95">
        <v>1</v>
      </c>
    </row>
    <row r="71" spans="1:4" ht="15">
      <c r="A71" s="98">
        <v>44</v>
      </c>
      <c r="B71" s="92" t="s">
        <v>86</v>
      </c>
      <c r="C71" s="69" t="s">
        <v>84</v>
      </c>
      <c r="D71" s="95">
        <v>49.7</v>
      </c>
    </row>
    <row r="72" spans="1:4" ht="15">
      <c r="A72" s="98">
        <v>45</v>
      </c>
      <c r="B72" s="92" t="s">
        <v>87</v>
      </c>
      <c r="C72" s="69" t="s">
        <v>55</v>
      </c>
      <c r="D72" s="95">
        <v>1</v>
      </c>
    </row>
    <row r="73" spans="1:4" ht="15">
      <c r="A73" s="70"/>
      <c r="B73" s="65" t="s">
        <v>73</v>
      </c>
      <c r="C73" s="66"/>
      <c r="D73" s="89"/>
    </row>
    <row r="74" spans="1:4" ht="90">
      <c r="A74" s="98">
        <v>46</v>
      </c>
      <c r="B74" s="92" t="s">
        <v>101</v>
      </c>
      <c r="C74" s="69" t="s">
        <v>55</v>
      </c>
      <c r="D74" s="95">
        <v>1</v>
      </c>
    </row>
    <row r="75" spans="1:4" ht="15">
      <c r="A75" s="98">
        <v>47</v>
      </c>
      <c r="B75" s="92" t="s">
        <v>81</v>
      </c>
      <c r="C75" s="69" t="s">
        <v>55</v>
      </c>
      <c r="D75" s="95">
        <v>1</v>
      </c>
    </row>
    <row r="76" spans="1:4" ht="15">
      <c r="A76" s="98">
        <v>48</v>
      </c>
      <c r="B76" s="92" t="s">
        <v>83</v>
      </c>
      <c r="C76" s="69" t="s">
        <v>84</v>
      </c>
      <c r="D76" s="120">
        <v>9.8</v>
      </c>
    </row>
    <row r="77" spans="1:4" ht="15">
      <c r="A77" s="70"/>
      <c r="B77" s="65" t="s">
        <v>74</v>
      </c>
      <c r="C77" s="66"/>
      <c r="D77" s="89"/>
    </row>
    <row r="78" spans="1:4" ht="90">
      <c r="A78" s="98">
        <v>49</v>
      </c>
      <c r="B78" s="92" t="s">
        <v>101</v>
      </c>
      <c r="C78" s="69" t="s">
        <v>55</v>
      </c>
      <c r="D78" s="95">
        <v>1</v>
      </c>
    </row>
    <row r="79" spans="1:4" ht="15">
      <c r="A79" s="98">
        <v>50</v>
      </c>
      <c r="B79" s="92" t="s">
        <v>87</v>
      </c>
      <c r="C79" s="69" t="s">
        <v>55</v>
      </c>
      <c r="D79" s="95">
        <v>1</v>
      </c>
    </row>
    <row r="80" spans="1:4" ht="15">
      <c r="A80" s="98">
        <v>51</v>
      </c>
      <c r="B80" s="92" t="s">
        <v>81</v>
      </c>
      <c r="C80" s="69" t="s">
        <v>55</v>
      </c>
      <c r="D80" s="95">
        <v>2</v>
      </c>
    </row>
    <row r="81" spans="1:4" ht="15">
      <c r="A81" s="98">
        <v>52</v>
      </c>
      <c r="B81" s="92" t="s">
        <v>83</v>
      </c>
      <c r="C81" s="69" t="s">
        <v>84</v>
      </c>
      <c r="D81" s="95">
        <v>20.3</v>
      </c>
    </row>
    <row r="82" spans="1:4" ht="15">
      <c r="A82" s="98">
        <v>53</v>
      </c>
      <c r="B82" s="92" t="s">
        <v>86</v>
      </c>
      <c r="C82" s="69" t="s">
        <v>84</v>
      </c>
      <c r="D82" s="95">
        <v>51.8</v>
      </c>
    </row>
    <row r="83" spans="1:4" ht="15">
      <c r="A83" s="70"/>
      <c r="B83" s="65" t="s">
        <v>75</v>
      </c>
      <c r="C83" s="66"/>
      <c r="D83" s="89"/>
    </row>
    <row r="84" spans="1:4" ht="30">
      <c r="A84" s="70">
        <v>54</v>
      </c>
      <c r="B84" s="92" t="str">
        <f>B68</f>
        <v>Riģipša konstrukcijas griestu demontāža</v>
      </c>
      <c r="C84" s="66" t="s">
        <v>84</v>
      </c>
      <c r="D84" s="89">
        <v>18</v>
      </c>
    </row>
    <row r="85" spans="1:4" ht="90">
      <c r="A85" s="98">
        <v>55</v>
      </c>
      <c r="B85" s="92" t="s">
        <v>101</v>
      </c>
      <c r="C85" s="69" t="s">
        <v>55</v>
      </c>
      <c r="D85" s="95">
        <v>1</v>
      </c>
    </row>
    <row r="86" spans="1:4" ht="30">
      <c r="A86" s="98">
        <v>56</v>
      </c>
      <c r="B86" s="92" t="s">
        <v>218</v>
      </c>
      <c r="C86" s="69" t="s">
        <v>55</v>
      </c>
      <c r="D86" s="95">
        <v>1</v>
      </c>
    </row>
    <row r="87" spans="1:4" ht="15">
      <c r="A87" s="98">
        <v>57</v>
      </c>
      <c r="B87" s="92" t="s">
        <v>220</v>
      </c>
      <c r="C87" s="69" t="s">
        <v>84</v>
      </c>
      <c r="D87" s="95">
        <v>4</v>
      </c>
    </row>
    <row r="88" spans="1:4" ht="30">
      <c r="A88" s="98">
        <v>58</v>
      </c>
      <c r="B88" s="92" t="s">
        <v>221</v>
      </c>
      <c r="C88" s="69" t="s">
        <v>55</v>
      </c>
      <c r="D88" s="95">
        <v>1</v>
      </c>
    </row>
    <row r="89" spans="1:4" ht="15">
      <c r="A89" s="98">
        <v>59</v>
      </c>
      <c r="B89" s="92" t="s">
        <v>81</v>
      </c>
      <c r="C89" s="69" t="s">
        <v>55</v>
      </c>
      <c r="D89" s="95">
        <v>1</v>
      </c>
    </row>
    <row r="90" spans="1:4" ht="15">
      <c r="A90" s="98">
        <v>60</v>
      </c>
      <c r="B90" s="92" t="s">
        <v>93</v>
      </c>
      <c r="C90" s="69" t="s">
        <v>94</v>
      </c>
      <c r="D90" s="95">
        <v>0.8</v>
      </c>
    </row>
    <row r="91" spans="1:4" ht="15">
      <c r="A91" s="98">
        <v>61</v>
      </c>
      <c r="B91" s="92" t="s">
        <v>85</v>
      </c>
      <c r="C91" s="69" t="s">
        <v>84</v>
      </c>
      <c r="D91" s="95">
        <v>38.6</v>
      </c>
    </row>
    <row r="92" spans="1:4" ht="15">
      <c r="A92" s="98">
        <v>62</v>
      </c>
      <c r="B92" s="92" t="s">
        <v>86</v>
      </c>
      <c r="C92" s="69" t="s">
        <v>84</v>
      </c>
      <c r="D92" s="95">
        <v>56</v>
      </c>
    </row>
    <row r="93" spans="1:4" ht="15">
      <c r="A93" s="98">
        <v>63</v>
      </c>
      <c r="B93" s="92" t="s">
        <v>87</v>
      </c>
      <c r="C93" s="69" t="s">
        <v>55</v>
      </c>
      <c r="D93" s="95">
        <v>1</v>
      </c>
    </row>
    <row r="94" spans="1:4" ht="15">
      <c r="A94" s="70"/>
      <c r="B94" s="65" t="s">
        <v>76</v>
      </c>
      <c r="C94" s="66"/>
      <c r="D94" s="89"/>
    </row>
    <row r="95" spans="1:4" ht="90">
      <c r="A95" s="98">
        <v>64</v>
      </c>
      <c r="B95" s="92" t="s">
        <v>101</v>
      </c>
      <c r="C95" s="69" t="s">
        <v>55</v>
      </c>
      <c r="D95" s="95">
        <v>2</v>
      </c>
    </row>
    <row r="96" spans="1:4" ht="15">
      <c r="A96" s="98">
        <v>65</v>
      </c>
      <c r="B96" s="92" t="s">
        <v>81</v>
      </c>
      <c r="C96" s="69" t="s">
        <v>55</v>
      </c>
      <c r="D96" s="95">
        <v>1</v>
      </c>
    </row>
    <row r="97" spans="1:4" ht="15">
      <c r="A97" s="98">
        <v>66</v>
      </c>
      <c r="B97" s="92" t="s">
        <v>93</v>
      </c>
      <c r="C97" s="69" t="s">
        <v>94</v>
      </c>
      <c r="D97" s="95">
        <v>4.4</v>
      </c>
    </row>
    <row r="98" spans="1:4" ht="15">
      <c r="A98" s="98">
        <v>67</v>
      </c>
      <c r="B98" s="92" t="s">
        <v>83</v>
      </c>
      <c r="C98" s="69" t="s">
        <v>84</v>
      </c>
      <c r="D98" s="95">
        <v>33.2</v>
      </c>
    </row>
    <row r="99" spans="1:4" ht="30">
      <c r="A99" s="98">
        <v>68</v>
      </c>
      <c r="B99" s="92" t="s">
        <v>222</v>
      </c>
      <c r="C99" s="69" t="s">
        <v>84</v>
      </c>
      <c r="D99" s="95">
        <v>6.4</v>
      </c>
    </row>
    <row r="100" spans="1:4" ht="15">
      <c r="A100" s="98">
        <v>69</v>
      </c>
      <c r="B100" s="92" t="s">
        <v>85</v>
      </c>
      <c r="C100" s="69" t="s">
        <v>84</v>
      </c>
      <c r="D100" s="95">
        <v>2</v>
      </c>
    </row>
    <row r="101" spans="1:4" ht="15">
      <c r="A101" s="98">
        <v>70</v>
      </c>
      <c r="B101" s="92" t="s">
        <v>86</v>
      </c>
      <c r="C101" s="69" t="s">
        <v>84</v>
      </c>
      <c r="D101" s="95">
        <v>73.7</v>
      </c>
    </row>
    <row r="102" spans="1:4" ht="15">
      <c r="A102" s="98">
        <v>71</v>
      </c>
      <c r="B102" s="92" t="s">
        <v>87</v>
      </c>
      <c r="C102" s="69" t="s">
        <v>55</v>
      </c>
      <c r="D102" s="95">
        <v>1</v>
      </c>
    </row>
    <row r="103" spans="1:4" ht="15">
      <c r="A103" s="70"/>
      <c r="B103" s="65" t="s">
        <v>77</v>
      </c>
      <c r="C103" s="66"/>
      <c r="D103" s="89"/>
    </row>
    <row r="104" spans="1:4" ht="90">
      <c r="A104" s="98">
        <v>72</v>
      </c>
      <c r="B104" s="92" t="s">
        <v>101</v>
      </c>
      <c r="C104" s="69" t="s">
        <v>55</v>
      </c>
      <c r="D104" s="95">
        <v>1</v>
      </c>
    </row>
    <row r="105" spans="1:4" ht="30">
      <c r="A105" s="98">
        <v>73</v>
      </c>
      <c r="B105" s="92" t="s">
        <v>218</v>
      </c>
      <c r="C105" s="69" t="s">
        <v>55</v>
      </c>
      <c r="D105" s="95">
        <v>2</v>
      </c>
    </row>
    <row r="106" spans="1:4" ht="15">
      <c r="A106" s="98">
        <v>74</v>
      </c>
      <c r="B106" s="92" t="s">
        <v>217</v>
      </c>
      <c r="C106" s="69" t="s">
        <v>84</v>
      </c>
      <c r="D106" s="95">
        <v>2.1</v>
      </c>
    </row>
    <row r="107" spans="1:4" ht="15">
      <c r="A107" s="98">
        <v>75</v>
      </c>
      <c r="B107" s="92" t="s">
        <v>81</v>
      </c>
      <c r="C107" s="69" t="s">
        <v>55</v>
      </c>
      <c r="D107" s="95">
        <v>1</v>
      </c>
    </row>
    <row r="108" spans="1:4" ht="15">
      <c r="A108" s="98">
        <v>76</v>
      </c>
      <c r="B108" s="92" t="s">
        <v>86</v>
      </c>
      <c r="C108" s="69" t="s">
        <v>84</v>
      </c>
      <c r="D108" s="95">
        <v>53.3</v>
      </c>
    </row>
    <row r="109" spans="1:4" ht="15">
      <c r="A109" s="70"/>
      <c r="B109" s="65" t="s">
        <v>78</v>
      </c>
      <c r="C109" s="66"/>
      <c r="D109" s="89"/>
    </row>
    <row r="110" spans="1:4" ht="90">
      <c r="A110" s="98">
        <v>77</v>
      </c>
      <c r="B110" s="92" t="s">
        <v>101</v>
      </c>
      <c r="C110" s="69" t="s">
        <v>55</v>
      </c>
      <c r="D110" s="95">
        <v>1</v>
      </c>
    </row>
    <row r="111" spans="1:4" ht="15">
      <c r="A111" s="98">
        <v>78</v>
      </c>
      <c r="B111" s="92" t="s">
        <v>81</v>
      </c>
      <c r="C111" s="69" t="s">
        <v>55</v>
      </c>
      <c r="D111" s="95">
        <v>1</v>
      </c>
    </row>
    <row r="112" spans="1:4" ht="15">
      <c r="A112" s="98">
        <v>79</v>
      </c>
      <c r="B112" s="92" t="s">
        <v>86</v>
      </c>
      <c r="C112" s="69" t="s">
        <v>84</v>
      </c>
      <c r="D112" s="95">
        <v>55.4</v>
      </c>
    </row>
    <row r="113" spans="1:4" ht="15">
      <c r="A113" s="98">
        <v>80</v>
      </c>
      <c r="B113" s="92" t="s">
        <v>85</v>
      </c>
      <c r="C113" s="69" t="s">
        <v>84</v>
      </c>
      <c r="D113" s="95">
        <v>6.3</v>
      </c>
    </row>
    <row r="114" spans="1:4" ht="30">
      <c r="A114" s="98">
        <v>81</v>
      </c>
      <c r="B114" s="92" t="s">
        <v>218</v>
      </c>
      <c r="C114" s="69" t="s">
        <v>55</v>
      </c>
      <c r="D114" s="95">
        <v>1</v>
      </c>
    </row>
    <row r="115" spans="1:4" ht="15">
      <c r="A115" s="70"/>
      <c r="B115" s="65" t="s">
        <v>79</v>
      </c>
      <c r="C115" s="66"/>
      <c r="D115" s="89"/>
    </row>
    <row r="116" spans="1:4" ht="90">
      <c r="A116" s="98">
        <v>82</v>
      </c>
      <c r="B116" s="92" t="s">
        <v>101</v>
      </c>
      <c r="C116" s="69" t="s">
        <v>55</v>
      </c>
      <c r="D116" s="95">
        <v>1</v>
      </c>
    </row>
    <row r="117" spans="1:4" ht="15">
      <c r="A117" s="98">
        <v>83</v>
      </c>
      <c r="B117" s="92" t="s">
        <v>81</v>
      </c>
      <c r="C117" s="69" t="s">
        <v>55</v>
      </c>
      <c r="D117" s="95">
        <v>1</v>
      </c>
    </row>
    <row r="118" spans="1:4" ht="15">
      <c r="A118" s="98">
        <v>84</v>
      </c>
      <c r="B118" s="92" t="s">
        <v>87</v>
      </c>
      <c r="C118" s="69" t="s">
        <v>55</v>
      </c>
      <c r="D118" s="95">
        <v>1</v>
      </c>
    </row>
    <row r="119" spans="1:4" ht="15">
      <c r="A119" s="98">
        <v>85</v>
      </c>
      <c r="B119" s="92" t="s">
        <v>217</v>
      </c>
      <c r="C119" s="69" t="s">
        <v>84</v>
      </c>
      <c r="D119" s="95">
        <v>2.4</v>
      </c>
    </row>
    <row r="120" spans="1:4" ht="15">
      <c r="A120" s="98">
        <v>86</v>
      </c>
      <c r="B120" s="92" t="s">
        <v>86</v>
      </c>
      <c r="C120" s="69" t="s">
        <v>84</v>
      </c>
      <c r="D120" s="95">
        <v>55.6</v>
      </c>
    </row>
    <row r="121" spans="1:4" ht="15">
      <c r="A121" s="70"/>
      <c r="B121" s="65" t="s">
        <v>80</v>
      </c>
      <c r="C121" s="66"/>
      <c r="D121" s="89"/>
    </row>
    <row r="122" spans="1:4" ht="90">
      <c r="A122" s="70">
        <v>84</v>
      </c>
      <c r="B122" s="92" t="s">
        <v>101</v>
      </c>
      <c r="C122" s="69" t="s">
        <v>55</v>
      </c>
      <c r="D122" s="89">
        <v>2</v>
      </c>
    </row>
    <row r="123" spans="1:4" ht="30">
      <c r="A123" s="70">
        <v>88</v>
      </c>
      <c r="B123" s="92" t="s">
        <v>218</v>
      </c>
      <c r="C123" s="69" t="s">
        <v>55</v>
      </c>
      <c r="D123" s="89">
        <v>1</v>
      </c>
    </row>
    <row r="124" spans="1:4" ht="15">
      <c r="A124" s="70">
        <v>89</v>
      </c>
      <c r="B124" s="92" t="s">
        <v>81</v>
      </c>
      <c r="C124" s="69" t="s">
        <v>55</v>
      </c>
      <c r="D124" s="89">
        <v>1</v>
      </c>
    </row>
    <row r="125" spans="1:4" ht="15">
      <c r="A125" s="70">
        <v>90</v>
      </c>
      <c r="B125" s="92" t="s">
        <v>86</v>
      </c>
      <c r="C125" s="69" t="s">
        <v>84</v>
      </c>
      <c r="D125" s="89">
        <v>82.2</v>
      </c>
    </row>
    <row r="126" spans="1:4" ht="15">
      <c r="A126" s="70">
        <v>91</v>
      </c>
      <c r="B126" s="92" t="s">
        <v>85</v>
      </c>
      <c r="C126" s="69" t="s">
        <v>84</v>
      </c>
      <c r="D126" s="89">
        <v>4.2</v>
      </c>
    </row>
    <row r="127" spans="1:4" ht="15">
      <c r="A127" s="70">
        <v>92</v>
      </c>
      <c r="B127" s="92" t="s">
        <v>87</v>
      </c>
      <c r="C127" s="69" t="s">
        <v>55</v>
      </c>
      <c r="D127" s="89">
        <v>1</v>
      </c>
    </row>
    <row r="128" spans="1:4" ht="15">
      <c r="A128" s="70"/>
      <c r="B128" s="101" t="s">
        <v>95</v>
      </c>
      <c r="C128" s="66"/>
      <c r="D128" s="89"/>
    </row>
    <row r="129" spans="1:4" ht="15">
      <c r="A129" s="70">
        <v>93</v>
      </c>
      <c r="B129" s="92" t="s">
        <v>81</v>
      </c>
      <c r="C129" s="69" t="s">
        <v>55</v>
      </c>
      <c r="D129" s="89">
        <v>2</v>
      </c>
    </row>
    <row r="130" spans="1:4" ht="15">
      <c r="A130" s="70">
        <v>94</v>
      </c>
      <c r="B130" s="92" t="s">
        <v>86</v>
      </c>
      <c r="C130" s="69" t="s">
        <v>84</v>
      </c>
      <c r="D130" s="89">
        <v>190.6</v>
      </c>
    </row>
    <row r="131" spans="1:4" ht="18.75" customHeight="1">
      <c r="A131" s="70"/>
      <c r="B131" s="101" t="s">
        <v>96</v>
      </c>
      <c r="C131" s="66"/>
      <c r="D131" s="89"/>
    </row>
    <row r="132" spans="1:4" ht="30">
      <c r="A132" s="70">
        <v>95</v>
      </c>
      <c r="B132" s="74" t="s">
        <v>97</v>
      </c>
      <c r="C132" s="66" t="s">
        <v>94</v>
      </c>
      <c r="D132" s="89">
        <f>27*1.3</f>
        <v>35.1</v>
      </c>
    </row>
    <row r="133" spans="1:4" ht="12.75">
      <c r="A133" s="201" t="str">
        <f>kopsavilkums!B16</f>
        <v>Celtnieciskie darbi</v>
      </c>
      <c r="B133" s="202"/>
      <c r="C133" s="202"/>
      <c r="D133" s="203"/>
    </row>
    <row r="134" spans="1:4" ht="15.75">
      <c r="A134" s="64"/>
      <c r="B134" s="65" t="s">
        <v>99</v>
      </c>
      <c r="C134" s="66"/>
      <c r="D134" s="66"/>
    </row>
    <row r="135" spans="1:4" ht="15">
      <c r="A135" s="70">
        <v>1</v>
      </c>
      <c r="B135" s="103" t="s">
        <v>117</v>
      </c>
      <c r="C135" s="66" t="s">
        <v>55</v>
      </c>
      <c r="D135" s="89">
        <v>16</v>
      </c>
    </row>
    <row r="136" spans="1:4" ht="15">
      <c r="A136" s="70">
        <v>2</v>
      </c>
      <c r="B136" s="107" t="s">
        <v>118</v>
      </c>
      <c r="C136" s="66" t="s">
        <v>55</v>
      </c>
      <c r="D136" s="89">
        <v>2</v>
      </c>
    </row>
    <row r="137" spans="1:4" ht="15">
      <c r="A137" s="70"/>
      <c r="B137" s="101" t="s">
        <v>100</v>
      </c>
      <c r="C137" s="66"/>
      <c r="D137" s="89"/>
    </row>
    <row r="138" spans="1:4" ht="30">
      <c r="A138" s="70">
        <v>3</v>
      </c>
      <c r="B138" s="137" t="s">
        <v>251</v>
      </c>
      <c r="C138" s="66" t="s">
        <v>55</v>
      </c>
      <c r="D138" s="89">
        <v>2</v>
      </c>
    </row>
    <row r="139" spans="1:4" ht="60">
      <c r="A139" s="70">
        <v>4</v>
      </c>
      <c r="B139" s="137" t="s">
        <v>229</v>
      </c>
      <c r="C139" s="66" t="s">
        <v>55</v>
      </c>
      <c r="D139" s="89">
        <v>16</v>
      </c>
    </row>
    <row r="140" spans="1:4" ht="15">
      <c r="A140" s="70">
        <v>5</v>
      </c>
      <c r="B140" s="104" t="s">
        <v>102</v>
      </c>
      <c r="C140" s="66" t="s">
        <v>84</v>
      </c>
      <c r="D140" s="89">
        <v>4.45</v>
      </c>
    </row>
    <row r="141" spans="1:4" ht="27">
      <c r="A141" s="70"/>
      <c r="B141" s="125" t="s">
        <v>212</v>
      </c>
      <c r="C141" s="66"/>
      <c r="D141" s="89"/>
    </row>
    <row r="142" spans="1:4" ht="30">
      <c r="A142" s="70">
        <v>6</v>
      </c>
      <c r="B142" s="122" t="s">
        <v>157</v>
      </c>
      <c r="C142" s="66" t="s">
        <v>84</v>
      </c>
      <c r="D142" s="89">
        <f>41.5*0.5</f>
        <v>20.75</v>
      </c>
    </row>
    <row r="143" spans="1:4" ht="30">
      <c r="A143" s="70">
        <v>8</v>
      </c>
      <c r="B143" s="137" t="s">
        <v>252</v>
      </c>
      <c r="C143" s="66" t="s">
        <v>84</v>
      </c>
      <c r="D143" s="89">
        <f>D142</f>
        <v>20.75</v>
      </c>
    </row>
    <row r="144" spans="1:4" ht="30">
      <c r="A144" s="70">
        <v>9</v>
      </c>
      <c r="B144" s="137" t="s">
        <v>253</v>
      </c>
      <c r="C144" s="66" t="s">
        <v>84</v>
      </c>
      <c r="D144" s="89">
        <f>D142</f>
        <v>20.75</v>
      </c>
    </row>
    <row r="145" spans="1:4" ht="45">
      <c r="A145" s="70">
        <v>10</v>
      </c>
      <c r="B145" s="137" t="s">
        <v>254</v>
      </c>
      <c r="C145" s="66" t="s">
        <v>84</v>
      </c>
      <c r="D145" s="89">
        <f>D142</f>
        <v>20.75</v>
      </c>
    </row>
    <row r="146" spans="1:4" ht="15">
      <c r="A146" s="70"/>
      <c r="B146" s="100" t="s">
        <v>119</v>
      </c>
      <c r="C146" s="66"/>
      <c r="D146" s="89"/>
    </row>
    <row r="147" spans="1:4" ht="45">
      <c r="A147" s="70">
        <v>11</v>
      </c>
      <c r="B147" s="74" t="s">
        <v>120</v>
      </c>
      <c r="C147" s="66" t="s">
        <v>104</v>
      </c>
      <c r="D147" s="89">
        <f>16*(2.3+2.3+1.8+1.8)+2*(1.8+1.8+1.7+1.7)</f>
        <v>145.2</v>
      </c>
    </row>
    <row r="148" spans="1:4" ht="18.75" customHeight="1">
      <c r="A148" s="70">
        <v>12</v>
      </c>
      <c r="B148" s="74" t="s">
        <v>121</v>
      </c>
      <c r="C148" s="66" t="s">
        <v>104</v>
      </c>
      <c r="D148" s="89">
        <f>16*2.3+2*1.7</f>
        <v>40.2</v>
      </c>
    </row>
    <row r="149" spans="1:4" ht="18.75" customHeight="1">
      <c r="A149" s="70">
        <v>13</v>
      </c>
      <c r="B149" s="74" t="s">
        <v>122</v>
      </c>
      <c r="C149" s="66" t="s">
        <v>104</v>
      </c>
      <c r="D149" s="89">
        <f>D148</f>
        <v>40.2</v>
      </c>
    </row>
    <row r="150" spans="1:4" ht="15">
      <c r="A150" s="70">
        <v>14</v>
      </c>
      <c r="B150" s="74" t="s">
        <v>209</v>
      </c>
      <c r="C150" s="66" t="s">
        <v>84</v>
      </c>
      <c r="D150" s="89">
        <v>5.45</v>
      </c>
    </row>
    <row r="151" spans="1:4" ht="30">
      <c r="A151" s="70">
        <v>15</v>
      </c>
      <c r="B151" s="74" t="s">
        <v>223</v>
      </c>
      <c r="C151" s="66" t="s">
        <v>84</v>
      </c>
      <c r="D151" s="89">
        <v>1</v>
      </c>
    </row>
    <row r="152" spans="1:4" ht="30">
      <c r="A152" s="70">
        <v>16</v>
      </c>
      <c r="B152" s="74" t="s">
        <v>224</v>
      </c>
      <c r="C152" s="66" t="s">
        <v>84</v>
      </c>
      <c r="D152" s="89">
        <v>1</v>
      </c>
    </row>
    <row r="153" spans="1:4" ht="15">
      <c r="A153" s="70">
        <v>17</v>
      </c>
      <c r="B153" s="74" t="s">
        <v>225</v>
      </c>
      <c r="C153" s="66" t="s">
        <v>84</v>
      </c>
      <c r="D153" s="89">
        <v>1</v>
      </c>
    </row>
    <row r="154" spans="1:4" ht="15">
      <c r="A154" s="70">
        <v>18</v>
      </c>
      <c r="B154" s="74" t="s">
        <v>124</v>
      </c>
      <c r="C154" s="66" t="s">
        <v>84</v>
      </c>
      <c r="D154" s="89">
        <v>56.74</v>
      </c>
    </row>
    <row r="155" spans="1:4" ht="45">
      <c r="A155" s="70">
        <v>19</v>
      </c>
      <c r="B155" s="109" t="s">
        <v>128</v>
      </c>
      <c r="C155" s="66" t="s">
        <v>84</v>
      </c>
      <c r="D155" s="89">
        <v>56.74</v>
      </c>
    </row>
    <row r="156" spans="1:4" ht="15">
      <c r="A156" s="70">
        <v>20</v>
      </c>
      <c r="B156" s="109" t="s">
        <v>131</v>
      </c>
      <c r="C156" s="66" t="s">
        <v>84</v>
      </c>
      <c r="D156" s="89">
        <v>56.74</v>
      </c>
    </row>
    <row r="157" spans="1:4" ht="45">
      <c r="A157" s="70">
        <v>21</v>
      </c>
      <c r="B157" s="109" t="s">
        <v>133</v>
      </c>
      <c r="C157" s="66" t="s">
        <v>84</v>
      </c>
      <c r="D157" s="89">
        <v>997.4</v>
      </c>
    </row>
    <row r="158" spans="1:4" ht="15">
      <c r="A158" s="70">
        <v>22</v>
      </c>
      <c r="B158" s="109" t="s">
        <v>134</v>
      </c>
      <c r="C158" s="66" t="s">
        <v>84</v>
      </c>
      <c r="D158" s="89">
        <v>997.4</v>
      </c>
    </row>
    <row r="159" spans="1:4" ht="15">
      <c r="A159" s="70">
        <v>23</v>
      </c>
      <c r="B159" s="104" t="s">
        <v>135</v>
      </c>
      <c r="C159" s="66" t="s">
        <v>84</v>
      </c>
      <c r="D159" s="89">
        <v>300.6</v>
      </c>
    </row>
    <row r="160" spans="1:4" ht="30">
      <c r="A160" s="70">
        <v>24</v>
      </c>
      <c r="B160" s="107" t="s">
        <v>169</v>
      </c>
      <c r="C160" s="66" t="s">
        <v>84</v>
      </c>
      <c r="D160" s="89">
        <v>9.17</v>
      </c>
    </row>
    <row r="161" spans="1:4" ht="30">
      <c r="A161" s="70">
        <v>25</v>
      </c>
      <c r="B161" s="107" t="s">
        <v>162</v>
      </c>
      <c r="C161" s="66" t="s">
        <v>84</v>
      </c>
      <c r="D161" s="89">
        <v>67.7</v>
      </c>
    </row>
    <row r="162" spans="1:4" ht="15">
      <c r="A162" s="70">
        <v>26</v>
      </c>
      <c r="B162" s="107" t="s">
        <v>174</v>
      </c>
      <c r="C162" s="66" t="s">
        <v>84</v>
      </c>
      <c r="D162" s="89">
        <v>67.7</v>
      </c>
    </row>
    <row r="163" spans="1:4" ht="45">
      <c r="A163" s="70">
        <v>27</v>
      </c>
      <c r="B163" s="107" t="s">
        <v>230</v>
      </c>
      <c r="C163" s="66" t="s">
        <v>84</v>
      </c>
      <c r="D163" s="89">
        <v>290.6</v>
      </c>
    </row>
    <row r="164" spans="1:4" ht="30">
      <c r="A164" s="70">
        <v>28</v>
      </c>
      <c r="B164" s="107" t="s">
        <v>164</v>
      </c>
      <c r="C164" s="66" t="s">
        <v>84</v>
      </c>
      <c r="D164" s="89">
        <v>290.6</v>
      </c>
    </row>
    <row r="165" spans="1:4" ht="30">
      <c r="A165" s="70">
        <v>29</v>
      </c>
      <c r="B165" s="107" t="s">
        <v>165</v>
      </c>
      <c r="C165" s="66" t="s">
        <v>84</v>
      </c>
      <c r="D165" s="89">
        <v>290.6</v>
      </c>
    </row>
    <row r="166" spans="1:4" ht="15">
      <c r="A166" s="70">
        <v>30</v>
      </c>
      <c r="B166" s="107" t="s">
        <v>166</v>
      </c>
      <c r="C166" s="66" t="s">
        <v>104</v>
      </c>
      <c r="D166" s="89">
        <v>65</v>
      </c>
    </row>
    <row r="167" spans="1:4" ht="30">
      <c r="A167" s="70">
        <v>31</v>
      </c>
      <c r="B167" s="107" t="s">
        <v>167</v>
      </c>
      <c r="C167" s="66" t="s">
        <v>84</v>
      </c>
      <c r="D167" s="89">
        <v>78</v>
      </c>
    </row>
    <row r="168" spans="1:4" ht="18.75" customHeight="1">
      <c r="A168" s="70">
        <v>32</v>
      </c>
      <c r="B168" s="107" t="s">
        <v>168</v>
      </c>
      <c r="C168" s="66" t="s">
        <v>84</v>
      </c>
      <c r="D168" s="89">
        <v>78</v>
      </c>
    </row>
    <row r="169" spans="1:4" ht="33" customHeight="1">
      <c r="A169" s="70">
        <v>33</v>
      </c>
      <c r="B169" s="107" t="s">
        <v>146</v>
      </c>
      <c r="C169" s="66" t="s">
        <v>84</v>
      </c>
      <c r="D169" s="89">
        <v>78</v>
      </c>
    </row>
    <row r="170" spans="1:4" ht="30">
      <c r="A170" s="70">
        <v>34</v>
      </c>
      <c r="B170" s="107" t="s">
        <v>214</v>
      </c>
      <c r="C170" s="66" t="s">
        <v>84</v>
      </c>
      <c r="D170" s="89">
        <v>78</v>
      </c>
    </row>
    <row r="171" spans="1:4" ht="15">
      <c r="A171" s="70">
        <v>35</v>
      </c>
      <c r="B171" s="107" t="s">
        <v>149</v>
      </c>
      <c r="C171" s="66" t="s">
        <v>84</v>
      </c>
      <c r="D171" s="89">
        <v>78</v>
      </c>
    </row>
    <row r="172" spans="1:4" ht="30">
      <c r="A172" s="70">
        <v>36</v>
      </c>
      <c r="B172" s="107" t="s">
        <v>171</v>
      </c>
      <c r="C172" s="66" t="s">
        <v>94</v>
      </c>
      <c r="D172" s="89">
        <v>7.1</v>
      </c>
    </row>
    <row r="173" spans="1:4" ht="18.75" customHeight="1">
      <c r="A173" s="213" t="str">
        <f>kopsavilkums!B17</f>
        <v>El.instalācijas pārbūves darbi</v>
      </c>
      <c r="B173" s="214"/>
      <c r="C173" s="214"/>
      <c r="D173" s="215"/>
    </row>
    <row r="174" spans="1:4" ht="15.75">
      <c r="A174" s="64">
        <v>1</v>
      </c>
      <c r="B174" s="74" t="s">
        <v>151</v>
      </c>
      <c r="C174" s="66" t="s">
        <v>55</v>
      </c>
      <c r="D174" s="89">
        <v>63</v>
      </c>
    </row>
    <row r="175" spans="1:4" ht="15">
      <c r="A175" s="70">
        <f>A174+1</f>
        <v>2</v>
      </c>
      <c r="B175" s="109" t="s">
        <v>215</v>
      </c>
      <c r="C175" s="66" t="s">
        <v>55</v>
      </c>
      <c r="D175" s="89">
        <v>84</v>
      </c>
    </row>
    <row r="176" spans="1:4" ht="15">
      <c r="A176" s="70">
        <f aca="true" t="shared" si="0" ref="A176:A181">A175+1</f>
        <v>3</v>
      </c>
      <c r="B176" s="107" t="s">
        <v>216</v>
      </c>
      <c r="C176" s="66" t="s">
        <v>55</v>
      </c>
      <c r="D176" s="89">
        <v>14</v>
      </c>
    </row>
    <row r="177" spans="1:4" ht="15">
      <c r="A177" s="70">
        <f t="shared" si="0"/>
        <v>4</v>
      </c>
      <c r="B177" s="107" t="s">
        <v>216</v>
      </c>
      <c r="C177" s="66" t="s">
        <v>55</v>
      </c>
      <c r="D177" s="89">
        <v>3</v>
      </c>
    </row>
    <row r="178" spans="1:4" ht="15">
      <c r="A178" s="70">
        <f t="shared" si="0"/>
        <v>5</v>
      </c>
      <c r="B178" s="107" t="s">
        <v>216</v>
      </c>
      <c r="C178" s="66" t="s">
        <v>55</v>
      </c>
      <c r="D178" s="89">
        <v>2</v>
      </c>
    </row>
    <row r="179" spans="1:4" ht="15">
      <c r="A179" s="70">
        <f t="shared" si="0"/>
        <v>6</v>
      </c>
      <c r="B179" s="107" t="s">
        <v>216</v>
      </c>
      <c r="C179" s="66" t="s">
        <v>55</v>
      </c>
      <c r="D179" s="89">
        <v>1</v>
      </c>
    </row>
    <row r="180" spans="1:4" ht="30">
      <c r="A180" s="70">
        <f t="shared" si="0"/>
        <v>7</v>
      </c>
      <c r="B180" s="107" t="s">
        <v>152</v>
      </c>
      <c r="C180" s="66" t="s">
        <v>55</v>
      </c>
      <c r="D180" s="89">
        <v>3</v>
      </c>
    </row>
    <row r="181" spans="1:4" ht="15">
      <c r="A181" s="70">
        <f t="shared" si="0"/>
        <v>8</v>
      </c>
      <c r="B181" s="107" t="s">
        <v>153</v>
      </c>
      <c r="C181" s="66" t="s">
        <v>55</v>
      </c>
      <c r="D181" s="89">
        <v>16</v>
      </c>
    </row>
    <row r="182" spans="1:4" ht="30">
      <c r="A182" s="70">
        <v>9</v>
      </c>
      <c r="B182" s="107" t="s">
        <v>172</v>
      </c>
      <c r="C182" s="66" t="s">
        <v>54</v>
      </c>
      <c r="D182" s="89">
        <v>2</v>
      </c>
    </row>
    <row r="183" spans="1:4" ht="15">
      <c r="A183" s="70">
        <v>10</v>
      </c>
      <c r="B183" s="107" t="s">
        <v>231</v>
      </c>
      <c r="C183" s="66" t="s">
        <v>159</v>
      </c>
      <c r="D183" s="89">
        <v>63</v>
      </c>
    </row>
    <row r="184" spans="1:4" ht="15">
      <c r="A184" s="70">
        <v>11</v>
      </c>
      <c r="B184" s="107" t="s">
        <v>232</v>
      </c>
      <c r="C184" s="66" t="s">
        <v>159</v>
      </c>
      <c r="D184" s="89">
        <v>14</v>
      </c>
    </row>
    <row r="185" spans="1:4" ht="30">
      <c r="A185" s="70">
        <v>12</v>
      </c>
      <c r="B185" s="107" t="s">
        <v>233</v>
      </c>
      <c r="C185" s="66" t="s">
        <v>55</v>
      </c>
      <c r="D185" s="89">
        <v>3</v>
      </c>
    </row>
    <row r="186" spans="1:4" ht="18.75" customHeight="1">
      <c r="A186" s="201" t="str">
        <f>kopsavilkums!B18</f>
        <v>Apkures sistēmas atjaunošana</v>
      </c>
      <c r="B186" s="202"/>
      <c r="C186" s="202"/>
      <c r="D186" s="203"/>
    </row>
    <row r="187" spans="1:4" ht="15.75">
      <c r="A187" s="64">
        <v>1</v>
      </c>
      <c r="B187" s="74" t="s">
        <v>155</v>
      </c>
      <c r="C187" s="66" t="s">
        <v>55</v>
      </c>
      <c r="D187" s="66">
        <v>18</v>
      </c>
    </row>
    <row r="188" spans="1:4" ht="30">
      <c r="A188" s="70">
        <f>A187+1</f>
        <v>2</v>
      </c>
      <c r="B188" s="109" t="s">
        <v>180</v>
      </c>
      <c r="C188" s="66" t="s">
        <v>159</v>
      </c>
      <c r="D188" s="66">
        <v>36</v>
      </c>
    </row>
    <row r="189" spans="1:4" ht="15">
      <c r="A189" s="70">
        <f aca="true" t="shared" si="1" ref="A189:A222">A188+1</f>
        <v>3</v>
      </c>
      <c r="B189" s="109" t="s">
        <v>181</v>
      </c>
      <c r="C189" s="66" t="s">
        <v>53</v>
      </c>
      <c r="D189" s="66">
        <v>140</v>
      </c>
    </row>
    <row r="190" spans="1:4" ht="15">
      <c r="A190" s="70">
        <f t="shared" si="1"/>
        <v>4</v>
      </c>
      <c r="B190" s="136" t="s">
        <v>182</v>
      </c>
      <c r="C190" s="134" t="s">
        <v>53</v>
      </c>
      <c r="D190" s="134">
        <v>92</v>
      </c>
    </row>
    <row r="191" spans="1:4" ht="15">
      <c r="A191" s="70">
        <f t="shared" si="1"/>
        <v>5</v>
      </c>
      <c r="B191" s="136" t="s">
        <v>183</v>
      </c>
      <c r="C191" s="134" t="s">
        <v>53</v>
      </c>
      <c r="D191" s="134">
        <v>10</v>
      </c>
    </row>
    <row r="192" spans="1:4" ht="15">
      <c r="A192" s="70">
        <f t="shared" si="1"/>
        <v>6</v>
      </c>
      <c r="B192" s="136" t="s">
        <v>184</v>
      </c>
      <c r="C192" s="134" t="s">
        <v>53</v>
      </c>
      <c r="D192" s="134">
        <v>2</v>
      </c>
    </row>
    <row r="193" spans="1:4" ht="15">
      <c r="A193" s="70">
        <f t="shared" si="1"/>
        <v>7</v>
      </c>
      <c r="B193" s="136" t="s">
        <v>185</v>
      </c>
      <c r="C193" s="134" t="s">
        <v>54</v>
      </c>
      <c r="D193" s="134">
        <v>1</v>
      </c>
    </row>
    <row r="194" spans="1:4" ht="45">
      <c r="A194" s="70">
        <f t="shared" si="1"/>
        <v>8</v>
      </c>
      <c r="B194" s="136" t="s">
        <v>186</v>
      </c>
      <c r="C194" s="134" t="s">
        <v>54</v>
      </c>
      <c r="D194" s="134">
        <v>9</v>
      </c>
    </row>
    <row r="195" spans="1:4" ht="45">
      <c r="A195" s="70">
        <f t="shared" si="1"/>
        <v>9</v>
      </c>
      <c r="B195" s="136" t="s">
        <v>187</v>
      </c>
      <c r="C195" s="134" t="s">
        <v>54</v>
      </c>
      <c r="D195" s="134">
        <v>1</v>
      </c>
    </row>
    <row r="196" spans="1:4" ht="45">
      <c r="A196" s="70">
        <f t="shared" si="1"/>
        <v>10</v>
      </c>
      <c r="B196" s="136" t="s">
        <v>188</v>
      </c>
      <c r="C196" s="134" t="s">
        <v>54</v>
      </c>
      <c r="D196" s="134">
        <v>1</v>
      </c>
    </row>
    <row r="197" spans="1:4" ht="45">
      <c r="A197" s="70">
        <f t="shared" si="1"/>
        <v>11</v>
      </c>
      <c r="B197" s="136" t="s">
        <v>189</v>
      </c>
      <c r="C197" s="134" t="s">
        <v>54</v>
      </c>
      <c r="D197" s="134">
        <v>1</v>
      </c>
    </row>
    <row r="198" spans="1:4" ht="45">
      <c r="A198" s="70">
        <f t="shared" si="1"/>
        <v>12</v>
      </c>
      <c r="B198" s="136" t="s">
        <v>190</v>
      </c>
      <c r="C198" s="134" t="s">
        <v>54</v>
      </c>
      <c r="D198" s="134">
        <v>6</v>
      </c>
    </row>
    <row r="199" spans="1:4" ht="15">
      <c r="A199" s="70">
        <f t="shared" si="1"/>
        <v>13</v>
      </c>
      <c r="B199" s="136" t="s">
        <v>191</v>
      </c>
      <c r="C199" s="134" t="s">
        <v>55</v>
      </c>
      <c r="D199" s="134">
        <v>1</v>
      </c>
    </row>
    <row r="200" spans="1:4" ht="15">
      <c r="A200" s="70">
        <f t="shared" si="1"/>
        <v>14</v>
      </c>
      <c r="B200" s="136" t="s">
        <v>192</v>
      </c>
      <c r="C200" s="134" t="s">
        <v>55</v>
      </c>
      <c r="D200" s="134">
        <v>2</v>
      </c>
    </row>
    <row r="201" spans="1:4" ht="30">
      <c r="A201" s="70">
        <f t="shared" si="1"/>
        <v>15</v>
      </c>
      <c r="B201" s="136" t="s">
        <v>193</v>
      </c>
      <c r="C201" s="134" t="s">
        <v>55</v>
      </c>
      <c r="D201" s="134">
        <v>18</v>
      </c>
    </row>
    <row r="202" spans="1:4" ht="30">
      <c r="A202" s="70">
        <f t="shared" si="1"/>
        <v>16</v>
      </c>
      <c r="B202" s="136" t="s">
        <v>194</v>
      </c>
      <c r="C202" s="134" t="s">
        <v>55</v>
      </c>
      <c r="D202" s="134">
        <v>18</v>
      </c>
    </row>
    <row r="203" spans="1:4" ht="15">
      <c r="A203" s="70">
        <f t="shared" si="1"/>
        <v>17</v>
      </c>
      <c r="B203" s="136" t="s">
        <v>195</v>
      </c>
      <c r="C203" s="134" t="s">
        <v>55</v>
      </c>
      <c r="D203" s="134">
        <v>4</v>
      </c>
    </row>
    <row r="204" spans="1:4" ht="15">
      <c r="A204" s="70">
        <f t="shared" si="1"/>
        <v>18</v>
      </c>
      <c r="B204" s="136" t="s">
        <v>196</v>
      </c>
      <c r="C204" s="134" t="s">
        <v>55</v>
      </c>
      <c r="D204" s="134">
        <v>2</v>
      </c>
    </row>
    <row r="205" spans="1:4" ht="15">
      <c r="A205" s="70">
        <f t="shared" si="1"/>
        <v>19</v>
      </c>
      <c r="B205" s="136" t="s">
        <v>197</v>
      </c>
      <c r="C205" s="134" t="s">
        <v>55</v>
      </c>
      <c r="D205" s="134">
        <v>2</v>
      </c>
    </row>
    <row r="206" spans="1:4" ht="15">
      <c r="A206" s="70">
        <f t="shared" si="1"/>
        <v>20</v>
      </c>
      <c r="B206" s="136" t="s">
        <v>198</v>
      </c>
      <c r="C206" s="134" t="s">
        <v>55</v>
      </c>
      <c r="D206" s="134">
        <v>2</v>
      </c>
    </row>
    <row r="207" spans="1:4" ht="15">
      <c r="A207" s="70"/>
      <c r="B207" s="136" t="s">
        <v>238</v>
      </c>
      <c r="C207" s="134" t="s">
        <v>55</v>
      </c>
      <c r="D207" s="134">
        <v>4</v>
      </c>
    </row>
    <row r="208" spans="1:4" ht="15">
      <c r="A208" s="70">
        <f>A206+1</f>
        <v>21</v>
      </c>
      <c r="B208" s="136" t="s">
        <v>199</v>
      </c>
      <c r="C208" s="134" t="s">
        <v>55</v>
      </c>
      <c r="D208" s="134">
        <v>1</v>
      </c>
    </row>
    <row r="209" spans="1:4" ht="30">
      <c r="A209" s="70">
        <f t="shared" si="1"/>
        <v>22</v>
      </c>
      <c r="B209" s="136" t="s">
        <v>200</v>
      </c>
      <c r="C209" s="134" t="s">
        <v>55</v>
      </c>
      <c r="D209" s="134">
        <v>2</v>
      </c>
    </row>
    <row r="210" spans="1:4" ht="45">
      <c r="A210" s="70">
        <f t="shared" si="1"/>
        <v>23</v>
      </c>
      <c r="B210" s="136" t="s">
        <v>246</v>
      </c>
      <c r="C210" s="134" t="s">
        <v>104</v>
      </c>
      <c r="D210" s="134">
        <v>140</v>
      </c>
    </row>
    <row r="211" spans="1:4" ht="45">
      <c r="A211" s="70">
        <f t="shared" si="1"/>
        <v>24</v>
      </c>
      <c r="B211" s="136" t="s">
        <v>247</v>
      </c>
      <c r="C211" s="134" t="s">
        <v>104</v>
      </c>
      <c r="D211" s="134">
        <v>92</v>
      </c>
    </row>
    <row r="212" spans="1:4" ht="60">
      <c r="A212" s="70">
        <f t="shared" si="1"/>
        <v>25</v>
      </c>
      <c r="B212" s="136" t="s">
        <v>248</v>
      </c>
      <c r="C212" s="134" t="s">
        <v>104</v>
      </c>
      <c r="D212" s="134">
        <v>50</v>
      </c>
    </row>
    <row r="213" spans="1:4" ht="45">
      <c r="A213" s="70">
        <f t="shared" si="1"/>
        <v>26</v>
      </c>
      <c r="B213" s="136" t="s">
        <v>249</v>
      </c>
      <c r="C213" s="134" t="s">
        <v>104</v>
      </c>
      <c r="D213" s="134">
        <v>10</v>
      </c>
    </row>
    <row r="214" spans="1:4" ht="45">
      <c r="A214" s="70">
        <f t="shared" si="1"/>
        <v>27</v>
      </c>
      <c r="B214" s="136" t="s">
        <v>250</v>
      </c>
      <c r="C214" s="134" t="s">
        <v>104</v>
      </c>
      <c r="D214" s="134">
        <v>2</v>
      </c>
    </row>
    <row r="215" spans="1:4" ht="45">
      <c r="A215" s="70">
        <f t="shared" si="1"/>
        <v>28</v>
      </c>
      <c r="B215" s="136" t="s">
        <v>201</v>
      </c>
      <c r="C215" s="134" t="s">
        <v>126</v>
      </c>
      <c r="D215" s="134">
        <v>20</v>
      </c>
    </row>
    <row r="216" spans="1:4" ht="30">
      <c r="A216" s="70">
        <f t="shared" si="1"/>
        <v>29</v>
      </c>
      <c r="B216" s="109" t="s">
        <v>202</v>
      </c>
      <c r="C216" s="66" t="s">
        <v>54</v>
      </c>
      <c r="D216" s="66">
        <v>1</v>
      </c>
    </row>
    <row r="217" spans="1:4" ht="45">
      <c r="A217" s="70">
        <f t="shared" si="1"/>
        <v>30</v>
      </c>
      <c r="B217" s="109" t="s">
        <v>203</v>
      </c>
      <c r="C217" s="66" t="s">
        <v>104</v>
      </c>
      <c r="D217" s="66">
        <v>50</v>
      </c>
    </row>
    <row r="218" spans="1:4" ht="15">
      <c r="A218" s="70">
        <f t="shared" si="1"/>
        <v>31</v>
      </c>
      <c r="B218" s="109" t="s">
        <v>204</v>
      </c>
      <c r="C218" s="66" t="s">
        <v>54</v>
      </c>
      <c r="D218" s="66">
        <v>1</v>
      </c>
    </row>
    <row r="219" spans="1:4" ht="15">
      <c r="A219" s="70">
        <f t="shared" si="1"/>
        <v>32</v>
      </c>
      <c r="B219" s="109" t="s">
        <v>207</v>
      </c>
      <c r="C219" s="66" t="s">
        <v>54</v>
      </c>
      <c r="D219" s="66">
        <v>1</v>
      </c>
    </row>
    <row r="220" spans="1:4" ht="15">
      <c r="A220" s="70">
        <f t="shared" si="1"/>
        <v>33</v>
      </c>
      <c r="B220" s="109" t="s">
        <v>208</v>
      </c>
      <c r="C220" s="66" t="s">
        <v>54</v>
      </c>
      <c r="D220" s="66">
        <v>1</v>
      </c>
    </row>
    <row r="221" spans="1:4" ht="30">
      <c r="A221" s="70">
        <f t="shared" si="1"/>
        <v>34</v>
      </c>
      <c r="B221" s="109" t="s">
        <v>205</v>
      </c>
      <c r="C221" s="66" t="s">
        <v>54</v>
      </c>
      <c r="D221" s="66">
        <v>1</v>
      </c>
    </row>
    <row r="222" spans="1:4" ht="45">
      <c r="A222" s="70">
        <f t="shared" si="1"/>
        <v>35</v>
      </c>
      <c r="B222" s="109" t="s">
        <v>206</v>
      </c>
      <c r="C222" s="66" t="s">
        <v>54</v>
      </c>
      <c r="D222" s="66">
        <v>1</v>
      </c>
    </row>
    <row r="223" spans="1:4" ht="12.75">
      <c r="A223" s="201" t="str">
        <f>kopsavilkums!B19</f>
        <v>Apsardzes, ugundzēsības signalizācijas</v>
      </c>
      <c r="B223" s="202"/>
      <c r="C223" s="202"/>
      <c r="D223" s="203"/>
    </row>
    <row r="224" spans="1:4" ht="60">
      <c r="A224" s="70">
        <v>1</v>
      </c>
      <c r="B224" s="109" t="s">
        <v>234</v>
      </c>
      <c r="C224" s="66" t="s">
        <v>54</v>
      </c>
      <c r="D224" s="66">
        <v>1</v>
      </c>
    </row>
    <row r="225" spans="1:4" ht="15">
      <c r="A225" s="211" t="str">
        <f>kopsavilkums!B20</f>
        <v>Santehniskie darbi</v>
      </c>
      <c r="B225" s="212"/>
      <c r="C225" s="212"/>
      <c r="D225" s="212"/>
    </row>
    <row r="226" spans="1:4" ht="15.75">
      <c r="A226" s="64">
        <v>1</v>
      </c>
      <c r="B226" s="74" t="s">
        <v>160</v>
      </c>
      <c r="C226" s="66" t="s">
        <v>159</v>
      </c>
      <c r="D226" s="66">
        <v>6</v>
      </c>
    </row>
    <row r="227" spans="1:4" ht="30">
      <c r="A227" s="70">
        <v>2</v>
      </c>
      <c r="B227" s="124" t="s">
        <v>179</v>
      </c>
      <c r="C227" s="66" t="s">
        <v>55</v>
      </c>
      <c r="D227" s="66">
        <v>3</v>
      </c>
    </row>
    <row r="228" spans="1:4" ht="30">
      <c r="A228" s="70">
        <v>3</v>
      </c>
      <c r="B228" s="74" t="s">
        <v>226</v>
      </c>
      <c r="C228" s="66" t="s">
        <v>55</v>
      </c>
      <c r="D228" s="66">
        <v>9</v>
      </c>
    </row>
    <row r="229" spans="1:4" ht="117" customHeight="1">
      <c r="A229" s="216" t="s">
        <v>266</v>
      </c>
      <c r="B229" s="216"/>
      <c r="C229" s="216"/>
      <c r="D229" s="216"/>
    </row>
    <row r="231" spans="1:4" ht="13.5">
      <c r="A231" s="204"/>
      <c r="B231" s="204"/>
      <c r="C231" s="204"/>
      <c r="D231" s="204"/>
    </row>
  </sheetData>
  <sheetProtection/>
  <mergeCells count="17">
    <mergeCell ref="A3:D3"/>
    <mergeCell ref="A4:D4"/>
    <mergeCell ref="A5:D5"/>
    <mergeCell ref="A6:D6"/>
    <mergeCell ref="A8:A9"/>
    <mergeCell ref="B8:B9"/>
    <mergeCell ref="C8:C9"/>
    <mergeCell ref="D8:D9"/>
    <mergeCell ref="A186:D186"/>
    <mergeCell ref="A223:D223"/>
    <mergeCell ref="A231:D231"/>
    <mergeCell ref="A18:D18"/>
    <mergeCell ref="A10:D10"/>
    <mergeCell ref="A225:D225"/>
    <mergeCell ref="A133:D133"/>
    <mergeCell ref="A173:D173"/>
    <mergeCell ref="A229:D22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K34"/>
  <sheetViews>
    <sheetView zoomScalePageLayoutView="0" workbookViewId="0" topLeftCell="A1">
      <selection activeCell="E21" sqref="E21"/>
    </sheetView>
  </sheetViews>
  <sheetFormatPr defaultColWidth="9.140625" defaultRowHeight="12.75"/>
  <cols>
    <col min="1" max="1" width="5.00390625" style="32" customWidth="1"/>
    <col min="2" max="2" width="29.28125" style="32" customWidth="1"/>
    <col min="3" max="4" width="11.7109375" style="32" customWidth="1"/>
    <col min="5" max="5" width="13.7109375" style="32" customWidth="1"/>
    <col min="6" max="6" width="12.28125" style="32" customWidth="1"/>
    <col min="7" max="7" width="16.7109375" style="32" customWidth="1"/>
    <col min="8" max="8" width="10.7109375" style="6" customWidth="1"/>
    <col min="9" max="16384" width="9.140625" style="6" customWidth="1"/>
  </cols>
  <sheetData>
    <row r="3" spans="1:7" ht="15.75">
      <c r="A3" s="160" t="s">
        <v>26</v>
      </c>
      <c r="B3" s="160"/>
      <c r="C3" s="160"/>
      <c r="D3" s="160"/>
      <c r="E3" s="160"/>
      <c r="F3" s="160"/>
      <c r="G3" s="160"/>
    </row>
    <row r="5" spans="1:7" ht="33" customHeight="1">
      <c r="A5" s="161" t="s">
        <v>50</v>
      </c>
      <c r="B5" s="161"/>
      <c r="C5" s="161"/>
      <c r="D5" s="161"/>
      <c r="E5" s="161"/>
      <c r="F5" s="161"/>
      <c r="G5" s="161"/>
    </row>
    <row r="6" spans="1:7" ht="18.75">
      <c r="A6" s="162" t="s">
        <v>9</v>
      </c>
      <c r="B6" s="162"/>
      <c r="C6" s="162"/>
      <c r="D6" s="162"/>
      <c r="E6" s="162"/>
      <c r="F6" s="162"/>
      <c r="G6" s="162"/>
    </row>
    <row r="7" spans="1:7" ht="33.75" customHeight="1">
      <c r="A7" s="164" t="str">
        <f>koptāme!A6</f>
        <v>Būves nosaukums: LU fizikas un matemātikas fakultātes laboratorijas korpusa ēkas 1.stāva vienkāršotā atjaunošana</v>
      </c>
      <c r="B7" s="164"/>
      <c r="C7" s="164"/>
      <c r="D7" s="164"/>
      <c r="E7" s="164"/>
      <c r="F7" s="164"/>
      <c r="G7" s="164"/>
    </row>
    <row r="8" spans="1:7" ht="15" customHeight="1">
      <c r="A8" s="163" t="str">
        <f>koptāme!A7</f>
        <v>Būves adrese: Zeļļu iela 8, Rīga</v>
      </c>
      <c r="B8" s="163"/>
      <c r="C8" s="163"/>
      <c r="D8" s="163"/>
      <c r="E8" s="163"/>
      <c r="F8" s="163"/>
      <c r="G8" s="163"/>
    </row>
    <row r="9" spans="2:3" ht="15.75">
      <c r="B9" s="39" t="s">
        <v>45</v>
      </c>
      <c r="C9" s="40"/>
    </row>
    <row r="10" spans="2:3" ht="15.75">
      <c r="B10" s="39" t="s">
        <v>10</v>
      </c>
      <c r="C10" s="41"/>
    </row>
    <row r="11" spans="1:7" s="8" customFormat="1" ht="17.25" customHeight="1">
      <c r="A11" s="42"/>
      <c r="B11" s="166"/>
      <c r="C11" s="166"/>
      <c r="D11" s="43"/>
      <c r="E11" s="43"/>
      <c r="F11" s="42"/>
      <c r="G11" s="42"/>
    </row>
    <row r="12" spans="1:7" ht="12.75" customHeight="1">
      <c r="A12" s="167" t="s">
        <v>12</v>
      </c>
      <c r="B12" s="165" t="s">
        <v>13</v>
      </c>
      <c r="C12" s="165" t="s">
        <v>37</v>
      </c>
      <c r="D12" s="170" t="s">
        <v>11</v>
      </c>
      <c r="E12" s="170"/>
      <c r="F12" s="170"/>
      <c r="G12" s="165" t="s">
        <v>14</v>
      </c>
    </row>
    <row r="13" spans="1:7" ht="79.5" customHeight="1">
      <c r="A13" s="167"/>
      <c r="B13" s="165"/>
      <c r="C13" s="165"/>
      <c r="D13" s="119" t="s">
        <v>38</v>
      </c>
      <c r="E13" s="119" t="s">
        <v>39</v>
      </c>
      <c r="F13" s="119" t="s">
        <v>40</v>
      </c>
      <c r="G13" s="165"/>
    </row>
    <row r="14" spans="1:7" ht="30">
      <c r="A14" s="45">
        <v>1</v>
      </c>
      <c r="B14" s="53" t="s">
        <v>51</v>
      </c>
      <c r="C14" s="117"/>
      <c r="D14" s="117"/>
      <c r="E14" s="118"/>
      <c r="F14" s="118"/>
      <c r="G14" s="117"/>
    </row>
    <row r="15" spans="1:7" ht="18.75" customHeight="1">
      <c r="A15" s="45">
        <v>2</v>
      </c>
      <c r="B15" s="53" t="s">
        <v>64</v>
      </c>
      <c r="C15" s="117"/>
      <c r="D15" s="117"/>
      <c r="E15" s="118"/>
      <c r="F15" s="118"/>
      <c r="G15" s="117"/>
    </row>
    <row r="16" spans="1:7" ht="18.75" customHeight="1">
      <c r="A16" s="45">
        <v>3</v>
      </c>
      <c r="B16" s="53" t="s">
        <v>98</v>
      </c>
      <c r="C16" s="117"/>
      <c r="D16" s="117"/>
      <c r="E16" s="118"/>
      <c r="F16" s="118"/>
      <c r="G16" s="117"/>
    </row>
    <row r="17" spans="1:7" ht="18.75" customHeight="1">
      <c r="A17" s="45">
        <v>4</v>
      </c>
      <c r="B17" s="53" t="s">
        <v>150</v>
      </c>
      <c r="C17" s="117"/>
      <c r="D17" s="117"/>
      <c r="E17" s="118"/>
      <c r="F17" s="118"/>
      <c r="G17" s="117"/>
    </row>
    <row r="18" spans="1:7" ht="30">
      <c r="A18" s="45">
        <v>5</v>
      </c>
      <c r="B18" s="53" t="s">
        <v>154</v>
      </c>
      <c r="C18" s="117"/>
      <c r="D18" s="117"/>
      <c r="E18" s="118"/>
      <c r="F18" s="118"/>
      <c r="G18" s="117"/>
    </row>
    <row r="19" spans="1:7" ht="30">
      <c r="A19" s="45">
        <v>6</v>
      </c>
      <c r="B19" s="53" t="s">
        <v>156</v>
      </c>
      <c r="C19" s="117"/>
      <c r="D19" s="117"/>
      <c r="E19" s="118"/>
      <c r="F19" s="118"/>
      <c r="G19" s="117"/>
    </row>
    <row r="20" spans="1:7" ht="18.75" customHeight="1">
      <c r="A20" s="45">
        <v>7</v>
      </c>
      <c r="B20" s="53" t="s">
        <v>158</v>
      </c>
      <c r="C20" s="117"/>
      <c r="D20" s="117"/>
      <c r="E20" s="118"/>
      <c r="F20" s="118"/>
      <c r="G20" s="117"/>
    </row>
    <row r="21" spans="1:7" ht="17.25" customHeight="1">
      <c r="A21" s="171" t="s">
        <v>15</v>
      </c>
      <c r="B21" s="171"/>
      <c r="C21" s="112"/>
      <c r="D21" s="112"/>
      <c r="E21" s="112"/>
      <c r="F21" s="112"/>
      <c r="G21" s="46"/>
    </row>
    <row r="22" spans="1:3" ht="15">
      <c r="A22" s="172" t="s">
        <v>235</v>
      </c>
      <c r="B22" s="172"/>
      <c r="C22" s="113"/>
    </row>
    <row r="23" spans="1:3" ht="15">
      <c r="A23" s="173" t="s">
        <v>16</v>
      </c>
      <c r="B23" s="173"/>
      <c r="C23" s="114"/>
    </row>
    <row r="24" spans="1:3" ht="15">
      <c r="A24" s="169" t="s">
        <v>236</v>
      </c>
      <c r="B24" s="169"/>
      <c r="C24" s="114"/>
    </row>
    <row r="25" spans="1:3" ht="15">
      <c r="A25" s="169" t="s">
        <v>237</v>
      </c>
      <c r="B25" s="169"/>
      <c r="C25" s="114"/>
    </row>
    <row r="26" spans="1:8" ht="15">
      <c r="A26" s="169" t="s">
        <v>17</v>
      </c>
      <c r="B26" s="169"/>
      <c r="C26" s="47"/>
      <c r="D26" s="48"/>
      <c r="E26" s="49"/>
      <c r="H26" s="7"/>
    </row>
    <row r="30" spans="1:7" ht="15">
      <c r="A30" s="163" t="s">
        <v>18</v>
      </c>
      <c r="B30" s="163"/>
      <c r="C30" s="50"/>
      <c r="D30" s="51"/>
      <c r="E30" s="33"/>
      <c r="F30" s="33"/>
      <c r="G30" s="33"/>
    </row>
    <row r="31" spans="1:11" ht="16.5">
      <c r="A31" s="31"/>
      <c r="B31" s="115" t="s">
        <v>19</v>
      </c>
      <c r="C31" s="115"/>
      <c r="D31" s="115"/>
      <c r="E31" s="116"/>
      <c r="F31" s="116"/>
      <c r="G31" s="116"/>
      <c r="K31" s="9"/>
    </row>
    <row r="32" spans="1:2" ht="15">
      <c r="A32" s="31"/>
      <c r="B32" s="34"/>
    </row>
    <row r="33" spans="1:2" ht="15">
      <c r="A33" s="163" t="s">
        <v>34</v>
      </c>
      <c r="B33" s="163"/>
    </row>
    <row r="34" spans="1:7" ht="49.5" customHeight="1">
      <c r="A34" s="168" t="str">
        <f>koptāme!A23</f>
        <v>1. Tāme sastādītai atbilstoši Ministru kabineta 2006.gada 19.decembra noteikumiem Nr.1014 “Noteikumi par Latvijas būvnormatīvu LBN 501- 06 “Būvizmaksu noteikšanas kārtība””un koriģēta LBN 501-15 ''Būvizmaksu noteikšanas kārtība (MK 30.03.2015.)</v>
      </c>
      <c r="B34" s="168"/>
      <c r="C34" s="168"/>
      <c r="D34" s="168"/>
      <c r="E34" s="168"/>
      <c r="F34" s="168"/>
      <c r="G34" s="168"/>
    </row>
  </sheetData>
  <sheetProtection/>
  <mergeCells count="20">
    <mergeCell ref="A34:G34"/>
    <mergeCell ref="A30:B30"/>
    <mergeCell ref="A24:B24"/>
    <mergeCell ref="A25:B25"/>
    <mergeCell ref="A26:B26"/>
    <mergeCell ref="D12:F12"/>
    <mergeCell ref="A33:B33"/>
    <mergeCell ref="A21:B21"/>
    <mergeCell ref="A22:B22"/>
    <mergeCell ref="A23:B23"/>
    <mergeCell ref="A3:G3"/>
    <mergeCell ref="A5:G5"/>
    <mergeCell ref="A6:G6"/>
    <mergeCell ref="A8:G8"/>
    <mergeCell ref="A7:G7"/>
    <mergeCell ref="G12:G13"/>
    <mergeCell ref="C12:C13"/>
    <mergeCell ref="B12:B13"/>
    <mergeCell ref="B11:C11"/>
    <mergeCell ref="A12:A13"/>
  </mergeCells>
  <printOptions/>
  <pageMargins left="1.48" right="0.75" top="0.9" bottom="1" header="0.5" footer="0.5"/>
  <pageSetup fitToHeight="6" fitToWidth="1" horizontalDpi="600" verticalDpi="600" orientation="portrait" paperSize="8" r:id="rId1"/>
</worksheet>
</file>

<file path=xl/worksheets/sheet3.xml><?xml version="1.0" encoding="utf-8"?>
<worksheet xmlns="http://schemas.openxmlformats.org/spreadsheetml/2006/main" xmlns:r="http://schemas.openxmlformats.org/officeDocument/2006/relationships">
  <sheetPr>
    <tabColor rgb="FF92D050"/>
  </sheetPr>
  <dimension ref="A2:O31"/>
  <sheetViews>
    <sheetView showZeros="0" zoomScalePageLayoutView="0" workbookViewId="0" topLeftCell="A1">
      <selection activeCell="G16" sqref="G16"/>
    </sheetView>
  </sheetViews>
  <sheetFormatPr defaultColWidth="9.140625" defaultRowHeight="12.75" outlineLevelCol="1"/>
  <cols>
    <col min="1" max="1" width="5.7109375" style="28" customWidth="1"/>
    <col min="2" max="2" width="33.421875" style="32" customWidth="1"/>
    <col min="3" max="3" width="9.140625" style="28" customWidth="1"/>
    <col min="4" max="4" width="7.7109375" style="28" customWidth="1"/>
    <col min="5" max="6" width="8.57421875" style="28" customWidth="1" outlineLevel="1"/>
    <col min="7" max="7" width="9.140625" style="39" customWidth="1"/>
    <col min="8" max="8" width="9.28125" style="39" customWidth="1"/>
    <col min="9" max="9" width="8.8515625" style="39" customWidth="1"/>
    <col min="10" max="10" width="9.421875" style="28" customWidth="1"/>
    <col min="11" max="11" width="9.28125" style="28" customWidth="1" outlineLevel="1"/>
    <col min="12" max="12" width="11.57421875" style="28" customWidth="1"/>
    <col min="13" max="13" width="12.140625" style="28" customWidth="1"/>
    <col min="14" max="14" width="11.28125" style="28" customWidth="1"/>
    <col min="15" max="15" width="12.28125" style="28" customWidth="1"/>
    <col min="16" max="16384" width="9.140625" style="1" customWidth="1"/>
  </cols>
  <sheetData>
    <row r="2" spans="1:15" ht="15" customHeight="1">
      <c r="A2" s="181" t="s">
        <v>24</v>
      </c>
      <c r="B2" s="181"/>
      <c r="C2" s="181"/>
      <c r="D2" s="181"/>
      <c r="E2" s="181"/>
      <c r="F2" s="181"/>
      <c r="G2" s="181"/>
      <c r="H2" s="181"/>
      <c r="I2" s="181"/>
      <c r="J2" s="181"/>
      <c r="K2" s="181"/>
      <c r="L2" s="181"/>
      <c r="M2" s="181"/>
      <c r="N2" s="181"/>
      <c r="O2" s="181"/>
    </row>
    <row r="3" spans="1:15" ht="15" customHeight="1">
      <c r="A3" s="185" t="str">
        <f>kopsavilkums!B14</f>
        <v>Būvlaukuma sagatavošana un uzturēšana</v>
      </c>
      <c r="B3" s="186"/>
      <c r="C3" s="186"/>
      <c r="D3" s="186"/>
      <c r="E3" s="186"/>
      <c r="F3" s="186"/>
      <c r="G3" s="186"/>
      <c r="H3" s="186"/>
      <c r="I3" s="186"/>
      <c r="J3" s="186"/>
      <c r="K3" s="186"/>
      <c r="L3" s="186"/>
      <c r="M3" s="186"/>
      <c r="N3" s="186"/>
      <c r="O3" s="186"/>
    </row>
    <row r="4" spans="1:15" ht="15" customHeight="1">
      <c r="A4" s="182" t="s">
        <v>2</v>
      </c>
      <c r="B4" s="182"/>
      <c r="C4" s="182"/>
      <c r="D4" s="182"/>
      <c r="E4" s="182"/>
      <c r="F4" s="182"/>
      <c r="G4" s="182"/>
      <c r="H4" s="182"/>
      <c r="I4" s="182"/>
      <c r="J4" s="182"/>
      <c r="K4" s="182"/>
      <c r="L4" s="182"/>
      <c r="M4" s="182"/>
      <c r="N4" s="182"/>
      <c r="O4" s="182"/>
    </row>
    <row r="5" spans="1:15" ht="1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s="2" customFormat="1" ht="15">
      <c r="A6" s="163" t="str">
        <f>koptāme!A7</f>
        <v>Būves adrese: Zeļļu iela 8, Rīga</v>
      </c>
      <c r="B6" s="163"/>
      <c r="C6" s="163"/>
      <c r="D6" s="163"/>
      <c r="E6" s="163"/>
      <c r="F6" s="163"/>
      <c r="G6" s="163"/>
      <c r="H6" s="163"/>
      <c r="I6" s="55"/>
      <c r="J6" s="55"/>
      <c r="K6" s="55"/>
      <c r="L6" s="55"/>
      <c r="M6" s="55"/>
      <c r="N6" s="55"/>
      <c r="O6" s="55"/>
    </row>
    <row r="7" spans="1:15" s="2" customFormat="1" ht="16.5" customHeight="1">
      <c r="A7" s="163" t="s">
        <v>52</v>
      </c>
      <c r="B7" s="163"/>
      <c r="C7" s="163"/>
      <c r="D7" s="163"/>
      <c r="E7" s="163"/>
      <c r="F7" s="163"/>
      <c r="G7" s="163"/>
      <c r="H7" s="32"/>
      <c r="I7" s="55"/>
      <c r="J7" s="55"/>
      <c r="K7" s="55"/>
      <c r="L7" s="183" t="s">
        <v>46</v>
      </c>
      <c r="M7" s="183"/>
      <c r="N7" s="183"/>
      <c r="O7" s="56"/>
    </row>
    <row r="8" spans="1:15" s="2" customFormat="1" ht="15" customHeight="1">
      <c r="A8" s="57"/>
      <c r="B8" s="15"/>
      <c r="C8" s="58"/>
      <c r="D8" s="58"/>
      <c r="E8" s="58"/>
      <c r="F8" s="58"/>
      <c r="G8" s="58"/>
      <c r="H8" s="58"/>
      <c r="I8" s="58"/>
      <c r="J8" s="58"/>
      <c r="K8" s="184"/>
      <c r="L8" s="184"/>
      <c r="M8" s="184"/>
      <c r="N8" s="184"/>
      <c r="O8" s="184"/>
    </row>
    <row r="9" spans="1:15" s="3" customFormat="1" ht="12.75" customHeight="1">
      <c r="A9" s="188" t="s">
        <v>3</v>
      </c>
      <c r="B9" s="180" t="s">
        <v>4</v>
      </c>
      <c r="C9" s="176" t="s">
        <v>41</v>
      </c>
      <c r="D9" s="194" t="s">
        <v>0</v>
      </c>
      <c r="E9" s="187" t="s">
        <v>5</v>
      </c>
      <c r="F9" s="174"/>
      <c r="G9" s="174"/>
      <c r="H9" s="174"/>
      <c r="I9" s="174"/>
      <c r="J9" s="175"/>
      <c r="K9" s="174" t="s">
        <v>6</v>
      </c>
      <c r="L9" s="174"/>
      <c r="M9" s="174"/>
      <c r="N9" s="174"/>
      <c r="O9" s="175"/>
    </row>
    <row r="10" spans="1:15" s="4" customFormat="1" ht="95.25"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0" customFormat="1" ht="13.5" customHeight="1">
      <c r="A11" s="61">
        <v>1</v>
      </c>
      <c r="B11" s="61">
        <v>2</v>
      </c>
      <c r="C11" s="62">
        <v>3</v>
      </c>
      <c r="D11" s="63">
        <v>4</v>
      </c>
      <c r="E11" s="63">
        <v>5</v>
      </c>
      <c r="F11" s="63">
        <v>6</v>
      </c>
      <c r="G11" s="63">
        <v>7</v>
      </c>
      <c r="H11" s="63">
        <v>8</v>
      </c>
      <c r="I11" s="63">
        <v>9</v>
      </c>
      <c r="J11" s="63">
        <v>10</v>
      </c>
      <c r="K11" s="63">
        <v>11</v>
      </c>
      <c r="L11" s="63">
        <v>12</v>
      </c>
      <c r="M11" s="63">
        <v>13</v>
      </c>
      <c r="N11" s="63">
        <v>14</v>
      </c>
      <c r="O11" s="63">
        <v>15</v>
      </c>
    </row>
    <row r="12" spans="1:15" s="5" customFormat="1" ht="30">
      <c r="A12" s="70">
        <v>1</v>
      </c>
      <c r="B12" s="92" t="s">
        <v>56</v>
      </c>
      <c r="C12" s="66" t="s">
        <v>55</v>
      </c>
      <c r="D12" s="89">
        <v>1</v>
      </c>
      <c r="E12" s="93"/>
      <c r="F12" s="93"/>
      <c r="G12" s="90"/>
      <c r="H12" s="91"/>
      <c r="I12" s="94"/>
      <c r="J12" s="90"/>
      <c r="K12" s="90"/>
      <c r="L12" s="90"/>
      <c r="M12" s="90"/>
      <c r="N12" s="90"/>
      <c r="O12" s="90"/>
    </row>
    <row r="13" spans="1:15" s="5" customFormat="1" ht="18" customHeight="1">
      <c r="A13" s="70">
        <v>2</v>
      </c>
      <c r="B13" s="92" t="s">
        <v>57</v>
      </c>
      <c r="C13" s="66" t="s">
        <v>55</v>
      </c>
      <c r="D13" s="89">
        <v>1</v>
      </c>
      <c r="E13" s="93"/>
      <c r="F13" s="93"/>
      <c r="G13" s="90"/>
      <c r="H13" s="91"/>
      <c r="I13" s="94"/>
      <c r="J13" s="90"/>
      <c r="K13" s="90"/>
      <c r="L13" s="90"/>
      <c r="M13" s="90"/>
      <c r="N13" s="90"/>
      <c r="O13" s="90"/>
    </row>
    <row r="14" spans="1:15" s="5" customFormat="1" ht="30">
      <c r="A14" s="70">
        <v>3</v>
      </c>
      <c r="B14" s="92" t="s">
        <v>58</v>
      </c>
      <c r="C14" s="66" t="s">
        <v>54</v>
      </c>
      <c r="D14" s="89">
        <v>1</v>
      </c>
      <c r="E14" s="93"/>
      <c r="F14" s="93"/>
      <c r="G14" s="90"/>
      <c r="H14" s="91"/>
      <c r="I14" s="94"/>
      <c r="J14" s="90"/>
      <c r="K14" s="90"/>
      <c r="L14" s="90"/>
      <c r="M14" s="90"/>
      <c r="N14" s="90"/>
      <c r="O14" s="90"/>
    </row>
    <row r="15" spans="1:15" s="5" customFormat="1" ht="18" customHeight="1">
      <c r="A15" s="70">
        <v>4</v>
      </c>
      <c r="B15" s="92" t="s">
        <v>60</v>
      </c>
      <c r="C15" s="66" t="s">
        <v>54</v>
      </c>
      <c r="D15" s="89">
        <v>1</v>
      </c>
      <c r="E15" s="93"/>
      <c r="F15" s="93"/>
      <c r="G15" s="90"/>
      <c r="H15" s="91"/>
      <c r="I15" s="94"/>
      <c r="J15" s="90"/>
      <c r="K15" s="90"/>
      <c r="L15" s="90"/>
      <c r="M15" s="90"/>
      <c r="N15" s="90"/>
      <c r="O15" s="90"/>
    </row>
    <row r="16" spans="1:15" s="5" customFormat="1" ht="18" customHeight="1">
      <c r="A16" s="70">
        <v>5</v>
      </c>
      <c r="B16" s="92" t="s">
        <v>63</v>
      </c>
      <c r="C16" s="66" t="s">
        <v>59</v>
      </c>
      <c r="D16" s="89">
        <v>2</v>
      </c>
      <c r="E16" s="93"/>
      <c r="F16" s="93"/>
      <c r="G16" s="90"/>
      <c r="H16" s="91"/>
      <c r="I16" s="94"/>
      <c r="J16" s="90"/>
      <c r="K16" s="90"/>
      <c r="L16" s="90"/>
      <c r="M16" s="90"/>
      <c r="N16" s="90"/>
      <c r="O16" s="90"/>
    </row>
    <row r="17" spans="1:15" s="5" customFormat="1" ht="18" customHeight="1">
      <c r="A17" s="70">
        <v>6</v>
      </c>
      <c r="B17" s="92" t="s">
        <v>61</v>
      </c>
      <c r="C17" s="66" t="s">
        <v>54</v>
      </c>
      <c r="D17" s="89">
        <v>1</v>
      </c>
      <c r="E17" s="93"/>
      <c r="F17" s="93"/>
      <c r="G17" s="90"/>
      <c r="H17" s="91"/>
      <c r="I17" s="94"/>
      <c r="J17" s="90"/>
      <c r="K17" s="90"/>
      <c r="L17" s="90"/>
      <c r="M17" s="90"/>
      <c r="N17" s="90"/>
      <c r="O17" s="90"/>
    </row>
    <row r="18" spans="1:15" s="5" customFormat="1" ht="18" customHeight="1">
      <c r="A18" s="70">
        <v>7</v>
      </c>
      <c r="B18" s="92" t="s">
        <v>62</v>
      </c>
      <c r="C18" s="66" t="s">
        <v>59</v>
      </c>
      <c r="D18" s="89">
        <v>2</v>
      </c>
      <c r="E18" s="93"/>
      <c r="F18" s="93"/>
      <c r="G18" s="90"/>
      <c r="H18" s="91"/>
      <c r="I18" s="94"/>
      <c r="J18" s="90"/>
      <c r="K18" s="90"/>
      <c r="L18" s="90"/>
      <c r="M18" s="90"/>
      <c r="N18" s="90"/>
      <c r="O18" s="90"/>
    </row>
    <row r="19" spans="1:15" s="5" customFormat="1" ht="18" customHeight="1">
      <c r="A19" s="75"/>
      <c r="B19" s="76"/>
      <c r="C19" s="76"/>
      <c r="D19" s="76"/>
      <c r="E19" s="76"/>
      <c r="F19" s="76"/>
      <c r="G19" s="190" t="s">
        <v>1</v>
      </c>
      <c r="H19" s="190"/>
      <c r="I19" s="190"/>
      <c r="J19" s="190"/>
      <c r="K19" s="78">
        <f>SUM(K12:K18)</f>
        <v>0</v>
      </c>
      <c r="L19" s="78">
        <f>SUM(L12:L18)</f>
        <v>0</v>
      </c>
      <c r="M19" s="78">
        <f>SUM(M12:M18)</f>
        <v>0</v>
      </c>
      <c r="N19" s="78">
        <f>SUM(N12:N18)</f>
        <v>0</v>
      </c>
      <c r="O19" s="79">
        <f>SUM(L19:N19)</f>
        <v>0</v>
      </c>
    </row>
    <row r="20" spans="1:15" s="5" customFormat="1" ht="18" customHeight="1">
      <c r="A20" s="177" t="s">
        <v>25</v>
      </c>
      <c r="B20" s="178"/>
      <c r="C20" s="178"/>
      <c r="D20" s="178"/>
      <c r="E20" s="178"/>
      <c r="F20" s="178"/>
      <c r="G20" s="178"/>
      <c r="H20" s="178"/>
      <c r="I20" s="178"/>
      <c r="J20" s="179"/>
      <c r="K20" s="79"/>
      <c r="L20" s="79"/>
      <c r="M20" s="79">
        <f>M19*0.04</f>
        <v>0</v>
      </c>
      <c r="N20" s="77"/>
      <c r="O20" s="79">
        <f>M20</f>
        <v>0</v>
      </c>
    </row>
    <row r="21" spans="1:15" s="5" customFormat="1" ht="18" customHeight="1">
      <c r="A21" s="177" t="s">
        <v>21</v>
      </c>
      <c r="B21" s="178"/>
      <c r="C21" s="178"/>
      <c r="D21" s="178"/>
      <c r="E21" s="178"/>
      <c r="F21" s="178"/>
      <c r="G21" s="178"/>
      <c r="H21" s="178"/>
      <c r="I21" s="178"/>
      <c r="J21" s="179"/>
      <c r="K21" s="79"/>
      <c r="L21" s="79">
        <f>SUM(L19:L20)</f>
        <v>0</v>
      </c>
      <c r="M21" s="79">
        <f>SUM(M19:M20)</f>
        <v>0</v>
      </c>
      <c r="N21" s="79">
        <f>SUM(N19:N20)</f>
        <v>0</v>
      </c>
      <c r="O21" s="79">
        <f>SUM(O19:O20)</f>
        <v>0</v>
      </c>
    </row>
    <row r="22" spans="1:15" s="5" customFormat="1" ht="15" customHeight="1">
      <c r="A22" s="80"/>
      <c r="B22" s="81"/>
      <c r="C22" s="82"/>
      <c r="D22" s="82"/>
      <c r="E22" s="83"/>
      <c r="F22" s="83"/>
      <c r="G22" s="83"/>
      <c r="H22" s="83"/>
      <c r="I22" s="83"/>
      <c r="J22" s="83"/>
      <c r="K22" s="83"/>
      <c r="L22" s="83"/>
      <c r="M22" s="83"/>
      <c r="N22" s="83"/>
      <c r="O22" s="83"/>
    </row>
    <row r="23" spans="1:15" s="5" customFormat="1" ht="15" customHeight="1">
      <c r="A23" s="80"/>
      <c r="B23" s="81"/>
      <c r="C23" s="82"/>
      <c r="D23" s="82"/>
      <c r="E23" s="83"/>
      <c r="F23" s="83"/>
      <c r="G23" s="83"/>
      <c r="H23" s="83"/>
      <c r="I23" s="192" t="s">
        <v>15</v>
      </c>
      <c r="J23" s="192"/>
      <c r="K23" s="83"/>
      <c r="L23" s="83"/>
      <c r="M23" s="83"/>
      <c r="N23" s="83"/>
      <c r="O23" s="84">
        <f>O21</f>
        <v>0</v>
      </c>
    </row>
    <row r="24" spans="1:15" s="2" customFormat="1" ht="15" customHeight="1">
      <c r="A24" s="80"/>
      <c r="B24" s="85"/>
      <c r="C24" s="80"/>
      <c r="D24" s="86"/>
      <c r="E24" s="86"/>
      <c r="F24" s="86"/>
      <c r="G24" s="80"/>
      <c r="H24" s="86"/>
      <c r="I24" s="86"/>
      <c r="J24" s="80"/>
      <c r="K24" s="86"/>
      <c r="L24" s="86"/>
      <c r="M24" s="86"/>
      <c r="N24" s="86"/>
      <c r="O24" s="86"/>
    </row>
    <row r="25" spans="1:15" s="2" customFormat="1" ht="15" customHeight="1">
      <c r="A25" s="80"/>
      <c r="B25" s="85"/>
      <c r="C25" s="80"/>
      <c r="D25" s="86"/>
      <c r="E25" s="86"/>
      <c r="F25" s="86"/>
      <c r="G25" s="80"/>
      <c r="H25" s="86"/>
      <c r="I25" s="86"/>
      <c r="J25" s="80"/>
      <c r="K25" s="86"/>
      <c r="L25" s="86"/>
      <c r="M25" s="86"/>
      <c r="N25" s="86"/>
      <c r="O25" s="86"/>
    </row>
    <row r="26" spans="1:15" s="2" customFormat="1" ht="15" customHeight="1">
      <c r="A26" s="80"/>
      <c r="B26" s="31" t="s">
        <v>18</v>
      </c>
      <c r="C26" s="32"/>
      <c r="D26" s="87"/>
      <c r="E26" s="50"/>
      <c r="F26" s="50"/>
      <c r="G26" s="50"/>
      <c r="H26" s="193"/>
      <c r="I26" s="193"/>
      <c r="J26" s="143">
        <f>koptāme!D18</f>
        <v>0</v>
      </c>
      <c r="K26" s="143"/>
      <c r="L26" s="191">
        <f>kopsavilkums!G30</f>
        <v>0</v>
      </c>
      <c r="M26" s="191"/>
      <c r="N26" s="86"/>
      <c r="O26" s="86"/>
    </row>
    <row r="27" spans="1:15" s="2" customFormat="1" ht="15.75" customHeight="1">
      <c r="A27" s="28"/>
      <c r="B27" s="31"/>
      <c r="C27" s="31"/>
      <c r="D27" s="52" t="s">
        <v>19</v>
      </c>
      <c r="E27" s="52"/>
      <c r="F27" s="52"/>
      <c r="G27" s="52"/>
      <c r="H27" s="52"/>
      <c r="I27" s="52"/>
      <c r="J27" s="20"/>
      <c r="K27" s="20"/>
      <c r="L27" s="20"/>
      <c r="M27" s="20"/>
      <c r="N27" s="28"/>
      <c r="O27" s="28"/>
    </row>
    <row r="28" s="2" customFormat="1" ht="15" customHeight="1"/>
    <row r="30" spans="5:7" ht="15.75">
      <c r="E30" s="86"/>
      <c r="F30" s="86"/>
      <c r="G30" s="88"/>
    </row>
    <row r="31" spans="5:7" ht="15.75">
      <c r="E31" s="86"/>
      <c r="F31" s="86"/>
      <c r="G31" s="88"/>
    </row>
  </sheetData>
  <sheetProtection/>
  <mergeCells count="21">
    <mergeCell ref="D9:D10"/>
    <mergeCell ref="E9:J9"/>
    <mergeCell ref="A9:A10"/>
    <mergeCell ref="A5:O5"/>
    <mergeCell ref="G19:J19"/>
    <mergeCell ref="A6:H6"/>
    <mergeCell ref="L26:M26"/>
    <mergeCell ref="J26:K26"/>
    <mergeCell ref="I23:J23"/>
    <mergeCell ref="H26:I26"/>
    <mergeCell ref="A20:J20"/>
    <mergeCell ref="A7:G7"/>
    <mergeCell ref="K9:O9"/>
    <mergeCell ref="C9:C10"/>
    <mergeCell ref="A21:J21"/>
    <mergeCell ref="B9:B10"/>
    <mergeCell ref="A2:O2"/>
    <mergeCell ref="A4:O4"/>
    <mergeCell ref="L7:N7"/>
    <mergeCell ref="K8:O8"/>
    <mergeCell ref="A3:O3"/>
  </mergeCells>
  <printOptions/>
  <pageMargins left="1.2" right="0.75" top="0.28" bottom="0.37" header="0.21" footer="0.23"/>
  <pageSetup horizontalDpi="600" verticalDpi="600" orientation="landscape" paperSize="8" scale="85" r:id="rId1"/>
  <ignoredErrors>
    <ignoredError sqref="K19:N19" formulaRange="1"/>
  </ignoredErrors>
</worksheet>
</file>

<file path=xl/worksheets/sheet4.xml><?xml version="1.0" encoding="utf-8"?>
<worksheet xmlns="http://schemas.openxmlformats.org/spreadsheetml/2006/main" xmlns:r="http://schemas.openxmlformats.org/officeDocument/2006/relationships">
  <sheetPr>
    <tabColor rgb="FF92D050"/>
  </sheetPr>
  <dimension ref="A1:O190"/>
  <sheetViews>
    <sheetView zoomScalePageLayoutView="0" workbookViewId="0" topLeftCell="A1">
      <selection activeCell="R13" sqref="R13"/>
    </sheetView>
  </sheetViews>
  <sheetFormatPr defaultColWidth="9.140625" defaultRowHeight="12.75"/>
  <cols>
    <col min="1" max="1" width="4.140625" style="20" customWidth="1"/>
    <col min="2" max="2" width="32.421875" style="20" customWidth="1"/>
    <col min="3" max="6" width="8.8515625" style="20" customWidth="1"/>
    <col min="7" max="7" width="10.7109375" style="20" customWidth="1"/>
    <col min="8" max="9" width="8.8515625" style="20" customWidth="1"/>
    <col min="10" max="10" width="10.140625" style="20" customWidth="1"/>
    <col min="11" max="11" width="8.8515625" style="20" customWidth="1"/>
    <col min="12" max="12" width="11.28125" style="20" customWidth="1"/>
    <col min="13" max="13" width="8.8515625" style="20" customWidth="1"/>
    <col min="14" max="14" width="10.00390625" style="20" customWidth="1"/>
    <col min="15" max="15" width="11.00390625" style="20" customWidth="1"/>
  </cols>
  <sheetData>
    <row r="1" spans="1:15" ht="15.75">
      <c r="A1" s="28"/>
      <c r="B1" s="32"/>
      <c r="C1" s="28"/>
      <c r="D1" s="28"/>
      <c r="E1" s="28"/>
      <c r="F1" s="28"/>
      <c r="G1" s="39"/>
      <c r="H1" s="39"/>
      <c r="I1" s="39"/>
      <c r="J1" s="28"/>
      <c r="K1" s="28"/>
      <c r="L1" s="28"/>
      <c r="M1" s="28"/>
      <c r="N1" s="28"/>
      <c r="O1" s="28"/>
    </row>
    <row r="2" spans="1:15" ht="15">
      <c r="A2" s="181" t="s">
        <v>28</v>
      </c>
      <c r="B2" s="181"/>
      <c r="C2" s="181"/>
      <c r="D2" s="181"/>
      <c r="E2" s="181"/>
      <c r="F2" s="181"/>
      <c r="G2" s="181"/>
      <c r="H2" s="181"/>
      <c r="I2" s="181"/>
      <c r="J2" s="181"/>
      <c r="K2" s="181"/>
      <c r="L2" s="181"/>
      <c r="M2" s="181"/>
      <c r="N2" s="181"/>
      <c r="O2" s="181"/>
    </row>
    <row r="3" spans="1:15" ht="15">
      <c r="A3" s="185" t="str">
        <f>kopsavilkums!B15</f>
        <v>Demontāžas darbi</v>
      </c>
      <c r="B3" s="186"/>
      <c r="C3" s="186"/>
      <c r="D3" s="186"/>
      <c r="E3" s="186"/>
      <c r="F3" s="186"/>
      <c r="G3" s="186"/>
      <c r="H3" s="186"/>
      <c r="I3" s="186"/>
      <c r="J3" s="186"/>
      <c r="K3" s="186"/>
      <c r="L3" s="186"/>
      <c r="M3" s="186"/>
      <c r="N3" s="186"/>
      <c r="O3" s="186"/>
    </row>
    <row r="4" spans="1:15" ht="15">
      <c r="A4" s="182" t="s">
        <v>2</v>
      </c>
      <c r="B4" s="182"/>
      <c r="C4" s="182"/>
      <c r="D4" s="182"/>
      <c r="E4" s="182"/>
      <c r="F4" s="182"/>
      <c r="G4" s="182"/>
      <c r="H4" s="182"/>
      <c r="I4" s="182"/>
      <c r="J4" s="182"/>
      <c r="K4" s="182"/>
      <c r="L4" s="182"/>
      <c r="M4" s="182"/>
      <c r="N4" s="182"/>
      <c r="O4" s="182"/>
    </row>
    <row r="5" spans="1:15" ht="13.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ht="15">
      <c r="A6" s="163" t="str">
        <f>koptāme!A7</f>
        <v>Būves adrese: Zeļļu iela 8, Rīga</v>
      </c>
      <c r="B6" s="163"/>
      <c r="C6" s="163"/>
      <c r="D6" s="163"/>
      <c r="E6" s="163"/>
      <c r="F6" s="163"/>
      <c r="G6" s="163"/>
      <c r="H6" s="163"/>
      <c r="I6" s="55"/>
      <c r="J6" s="55"/>
      <c r="K6" s="55"/>
      <c r="L6" s="55"/>
      <c r="M6" s="55"/>
      <c r="N6" s="55"/>
      <c r="O6" s="55"/>
    </row>
    <row r="7" spans="1:15" ht="15">
      <c r="A7" s="163" t="s">
        <v>65</v>
      </c>
      <c r="B7" s="163"/>
      <c r="C7" s="163"/>
      <c r="D7" s="163"/>
      <c r="E7" s="163"/>
      <c r="F7" s="163"/>
      <c r="G7" s="163"/>
      <c r="H7" s="32"/>
      <c r="I7" s="55"/>
      <c r="J7" s="55"/>
      <c r="K7" s="55"/>
      <c r="L7" s="183" t="s">
        <v>46</v>
      </c>
      <c r="M7" s="183"/>
      <c r="N7" s="183"/>
      <c r="O7" s="56"/>
    </row>
    <row r="8" spans="1:15" ht="15">
      <c r="A8" s="57"/>
      <c r="B8" s="15"/>
      <c r="C8" s="58"/>
      <c r="D8" s="58"/>
      <c r="E8" s="58"/>
      <c r="F8" s="58"/>
      <c r="G8" s="58"/>
      <c r="H8" s="58"/>
      <c r="I8" s="58"/>
      <c r="J8" s="58"/>
      <c r="K8" s="184"/>
      <c r="L8" s="184"/>
      <c r="M8" s="184"/>
      <c r="N8" s="184"/>
      <c r="O8" s="184"/>
    </row>
    <row r="9" spans="1:15" ht="14.25" customHeight="1">
      <c r="A9" s="188" t="s">
        <v>3</v>
      </c>
      <c r="B9" s="180" t="s">
        <v>4</v>
      </c>
      <c r="C9" s="176" t="s">
        <v>41</v>
      </c>
      <c r="D9" s="194" t="s">
        <v>0</v>
      </c>
      <c r="E9" s="187" t="s">
        <v>5</v>
      </c>
      <c r="F9" s="174"/>
      <c r="G9" s="174"/>
      <c r="H9" s="174"/>
      <c r="I9" s="174"/>
      <c r="J9" s="175"/>
      <c r="K9" s="174" t="s">
        <v>6</v>
      </c>
      <c r="L9" s="174"/>
      <c r="M9" s="174"/>
      <c r="N9" s="174"/>
      <c r="O9" s="175"/>
    </row>
    <row r="10" spans="1:15" ht="106.5"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1" customFormat="1" ht="15" customHeight="1">
      <c r="A11" s="61">
        <v>1</v>
      </c>
      <c r="B11" s="61">
        <v>2</v>
      </c>
      <c r="C11" s="62">
        <v>3</v>
      </c>
      <c r="D11" s="63">
        <v>4</v>
      </c>
      <c r="E11" s="63">
        <v>5</v>
      </c>
      <c r="F11" s="63">
        <v>6</v>
      </c>
      <c r="G11" s="63">
        <v>7</v>
      </c>
      <c r="H11" s="63">
        <v>8</v>
      </c>
      <c r="I11" s="63">
        <v>9</v>
      </c>
      <c r="J11" s="63">
        <v>10</v>
      </c>
      <c r="K11" s="63">
        <v>11</v>
      </c>
      <c r="L11" s="63">
        <v>12</v>
      </c>
      <c r="M11" s="63">
        <v>13</v>
      </c>
      <c r="N11" s="63">
        <v>14</v>
      </c>
      <c r="O11" s="63">
        <v>15</v>
      </c>
    </row>
    <row r="12" spans="1:15" ht="18.75" customHeight="1">
      <c r="A12" s="64"/>
      <c r="B12" s="65" t="s">
        <v>66</v>
      </c>
      <c r="C12" s="66"/>
      <c r="D12" s="66"/>
      <c r="E12" s="90"/>
      <c r="F12" s="90"/>
      <c r="G12" s="90"/>
      <c r="H12" s="91"/>
      <c r="I12" s="91"/>
      <c r="J12" s="90"/>
      <c r="K12" s="90"/>
      <c r="L12" s="90"/>
      <c r="M12" s="90"/>
      <c r="N12" s="90"/>
      <c r="O12" s="90"/>
    </row>
    <row r="13" spans="1:15" s="54" customFormat="1" ht="105">
      <c r="A13" s="68">
        <v>1</v>
      </c>
      <c r="B13" s="92" t="s">
        <v>101</v>
      </c>
      <c r="C13" s="69" t="s">
        <v>55</v>
      </c>
      <c r="D13" s="95">
        <v>1</v>
      </c>
      <c r="E13" s="96"/>
      <c r="F13" s="96"/>
      <c r="G13" s="90"/>
      <c r="H13" s="97"/>
      <c r="I13" s="97"/>
      <c r="J13" s="90"/>
      <c r="K13" s="90"/>
      <c r="L13" s="90"/>
      <c r="M13" s="90"/>
      <c r="N13" s="90"/>
      <c r="O13" s="90"/>
    </row>
    <row r="14" spans="1:15" s="54" customFormat="1" ht="18.75" customHeight="1">
      <c r="A14" s="68">
        <v>2</v>
      </c>
      <c r="B14" s="92" t="s">
        <v>81</v>
      </c>
      <c r="C14" s="69" t="s">
        <v>55</v>
      </c>
      <c r="D14" s="95">
        <v>1</v>
      </c>
      <c r="E14" s="96"/>
      <c r="F14" s="96"/>
      <c r="G14" s="90"/>
      <c r="H14" s="97"/>
      <c r="I14" s="97"/>
      <c r="J14" s="90"/>
      <c r="K14" s="90"/>
      <c r="L14" s="90"/>
      <c r="M14" s="90"/>
      <c r="N14" s="90"/>
      <c r="O14" s="90"/>
    </row>
    <row r="15" spans="1:15" s="54" customFormat="1" ht="18.75" customHeight="1">
      <c r="A15" s="68">
        <v>3</v>
      </c>
      <c r="B15" s="92" t="s">
        <v>87</v>
      </c>
      <c r="C15" s="69" t="s">
        <v>55</v>
      </c>
      <c r="D15" s="95">
        <v>1</v>
      </c>
      <c r="E15" s="96"/>
      <c r="F15" s="96"/>
      <c r="G15" s="90"/>
      <c r="H15" s="97"/>
      <c r="I15" s="97"/>
      <c r="J15" s="90"/>
      <c r="K15" s="90"/>
      <c r="L15" s="90"/>
      <c r="M15" s="90"/>
      <c r="N15" s="90"/>
      <c r="O15" s="90"/>
    </row>
    <row r="16" spans="1:15" s="54" customFormat="1" ht="18.75" customHeight="1">
      <c r="A16" s="68">
        <v>4</v>
      </c>
      <c r="B16" s="92" t="s">
        <v>217</v>
      </c>
      <c r="C16" s="69" t="s">
        <v>84</v>
      </c>
      <c r="D16" s="95">
        <v>2.1</v>
      </c>
      <c r="E16" s="96"/>
      <c r="F16" s="96"/>
      <c r="G16" s="90"/>
      <c r="H16" s="97"/>
      <c r="I16" s="97"/>
      <c r="J16" s="90"/>
      <c r="K16" s="90"/>
      <c r="L16" s="90"/>
      <c r="M16" s="90"/>
      <c r="N16" s="90"/>
      <c r="O16" s="90"/>
    </row>
    <row r="17" spans="1:15" s="54" customFormat="1" ht="18.75" customHeight="1">
      <c r="A17" s="68">
        <v>5</v>
      </c>
      <c r="B17" s="92" t="s">
        <v>82</v>
      </c>
      <c r="C17" s="69" t="s">
        <v>84</v>
      </c>
      <c r="D17" s="95">
        <v>47</v>
      </c>
      <c r="E17" s="96"/>
      <c r="F17" s="96"/>
      <c r="G17" s="90"/>
      <c r="H17" s="97"/>
      <c r="I17" s="97"/>
      <c r="J17" s="90"/>
      <c r="K17" s="90"/>
      <c r="L17" s="90"/>
      <c r="M17" s="90"/>
      <c r="N17" s="90"/>
      <c r="O17" s="90"/>
    </row>
    <row r="18" spans="1:15" s="54" customFormat="1" ht="30">
      <c r="A18" s="68">
        <v>6</v>
      </c>
      <c r="B18" s="121" t="s">
        <v>173</v>
      </c>
      <c r="C18" s="69" t="s">
        <v>84</v>
      </c>
      <c r="D18" s="95">
        <v>15.2</v>
      </c>
      <c r="E18" s="96"/>
      <c r="F18" s="96"/>
      <c r="G18" s="90"/>
      <c r="H18" s="97"/>
      <c r="I18" s="97"/>
      <c r="J18" s="90"/>
      <c r="K18" s="90"/>
      <c r="L18" s="90"/>
      <c r="M18" s="90"/>
      <c r="N18" s="90"/>
      <c r="O18" s="90"/>
    </row>
    <row r="19" spans="1:15" ht="18.75" customHeight="1">
      <c r="A19" s="70"/>
      <c r="B19" s="65" t="s">
        <v>67</v>
      </c>
      <c r="C19" s="66"/>
      <c r="D19" s="89"/>
      <c r="E19" s="93"/>
      <c r="F19" s="93"/>
      <c r="G19" s="90"/>
      <c r="H19" s="94"/>
      <c r="I19" s="94"/>
      <c r="J19" s="90"/>
      <c r="K19" s="90"/>
      <c r="L19" s="90"/>
      <c r="M19" s="90"/>
      <c r="N19" s="90"/>
      <c r="O19" s="90"/>
    </row>
    <row r="20" spans="1:15" s="54" customFormat="1" ht="105">
      <c r="A20" s="98">
        <v>7</v>
      </c>
      <c r="B20" s="92" t="s">
        <v>101</v>
      </c>
      <c r="C20" s="69" t="s">
        <v>55</v>
      </c>
      <c r="D20" s="95">
        <v>1</v>
      </c>
      <c r="E20" s="99"/>
      <c r="F20" s="99"/>
      <c r="G20" s="90"/>
      <c r="H20" s="95"/>
      <c r="I20" s="95"/>
      <c r="J20" s="90"/>
      <c r="K20" s="90"/>
      <c r="L20" s="90"/>
      <c r="M20" s="90"/>
      <c r="N20" s="90"/>
      <c r="O20" s="90"/>
    </row>
    <row r="21" spans="1:15" s="54" customFormat="1" ht="15.75">
      <c r="A21" s="98">
        <v>8</v>
      </c>
      <c r="B21" s="92" t="s">
        <v>81</v>
      </c>
      <c r="C21" s="69" t="s">
        <v>55</v>
      </c>
      <c r="D21" s="95">
        <v>2</v>
      </c>
      <c r="E21" s="99"/>
      <c r="F21" s="99"/>
      <c r="G21" s="90"/>
      <c r="H21" s="95"/>
      <c r="I21" s="95"/>
      <c r="J21" s="90"/>
      <c r="K21" s="90"/>
      <c r="L21" s="90"/>
      <c r="M21" s="90"/>
      <c r="N21" s="90"/>
      <c r="O21" s="90"/>
    </row>
    <row r="22" spans="1:15" s="54" customFormat="1" ht="15.75">
      <c r="A22" s="98">
        <v>9</v>
      </c>
      <c r="B22" s="92" t="s">
        <v>82</v>
      </c>
      <c r="C22" s="69" t="s">
        <v>84</v>
      </c>
      <c r="D22" s="95">
        <v>42.8</v>
      </c>
      <c r="E22" s="99"/>
      <c r="F22" s="99"/>
      <c r="G22" s="90"/>
      <c r="H22" s="95"/>
      <c r="I22" s="95"/>
      <c r="J22" s="90"/>
      <c r="K22" s="90"/>
      <c r="L22" s="90"/>
      <c r="M22" s="90"/>
      <c r="N22" s="90"/>
      <c r="O22" s="90"/>
    </row>
    <row r="23" spans="1:15" s="54" customFormat="1" ht="30">
      <c r="A23" s="98">
        <v>10</v>
      </c>
      <c r="B23" s="92" t="s">
        <v>92</v>
      </c>
      <c r="C23" s="69" t="s">
        <v>84</v>
      </c>
      <c r="D23" s="95">
        <v>13.6</v>
      </c>
      <c r="E23" s="99"/>
      <c r="F23" s="99"/>
      <c r="G23" s="90"/>
      <c r="H23" s="95"/>
      <c r="I23" s="95"/>
      <c r="J23" s="90"/>
      <c r="K23" s="90"/>
      <c r="L23" s="90"/>
      <c r="M23" s="90"/>
      <c r="N23" s="90"/>
      <c r="O23" s="90"/>
    </row>
    <row r="24" spans="1:15" s="54" customFormat="1" ht="18.75" customHeight="1">
      <c r="A24" s="98">
        <v>11</v>
      </c>
      <c r="B24" s="92" t="s">
        <v>85</v>
      </c>
      <c r="C24" s="69" t="s">
        <v>84</v>
      </c>
      <c r="D24" s="95">
        <v>2</v>
      </c>
      <c r="E24" s="99"/>
      <c r="F24" s="99"/>
      <c r="G24" s="90"/>
      <c r="H24" s="95"/>
      <c r="I24" s="95"/>
      <c r="J24" s="90"/>
      <c r="K24" s="90"/>
      <c r="L24" s="90"/>
      <c r="M24" s="90"/>
      <c r="N24" s="90"/>
      <c r="O24" s="90"/>
    </row>
    <row r="25" spans="1:15" s="54" customFormat="1" ht="30">
      <c r="A25" s="98">
        <v>12</v>
      </c>
      <c r="B25" s="92" t="s">
        <v>218</v>
      </c>
      <c r="C25" s="69" t="s">
        <v>55</v>
      </c>
      <c r="D25" s="95">
        <v>1</v>
      </c>
      <c r="E25" s="99"/>
      <c r="F25" s="99"/>
      <c r="G25" s="90"/>
      <c r="H25" s="95"/>
      <c r="I25" s="95"/>
      <c r="J25" s="90"/>
      <c r="K25" s="90"/>
      <c r="L25" s="90"/>
      <c r="M25" s="90"/>
      <c r="N25" s="90"/>
      <c r="O25" s="90"/>
    </row>
    <row r="26" spans="1:15" ht="18.75" customHeight="1">
      <c r="A26" s="70"/>
      <c r="B26" s="65" t="s">
        <v>68</v>
      </c>
      <c r="C26" s="66"/>
      <c r="D26" s="89"/>
      <c r="E26" s="93"/>
      <c r="F26" s="93"/>
      <c r="G26" s="90"/>
      <c r="H26" s="94"/>
      <c r="I26" s="94"/>
      <c r="J26" s="90"/>
      <c r="K26" s="90"/>
      <c r="L26" s="90"/>
      <c r="M26" s="90"/>
      <c r="N26" s="90"/>
      <c r="O26" s="90"/>
    </row>
    <row r="27" spans="1:15" s="54" customFormat="1" ht="105">
      <c r="A27" s="98">
        <v>13</v>
      </c>
      <c r="B27" s="92" t="s">
        <v>101</v>
      </c>
      <c r="C27" s="69" t="s">
        <v>55</v>
      </c>
      <c r="D27" s="95">
        <v>1</v>
      </c>
      <c r="E27" s="99"/>
      <c r="F27" s="99"/>
      <c r="G27" s="90"/>
      <c r="H27" s="95"/>
      <c r="I27" s="95"/>
      <c r="J27" s="90"/>
      <c r="K27" s="90"/>
      <c r="L27" s="90"/>
      <c r="M27" s="90"/>
      <c r="N27" s="90"/>
      <c r="O27" s="90"/>
    </row>
    <row r="28" spans="1:15" s="54" customFormat="1" ht="15.75">
      <c r="A28" s="98">
        <v>14</v>
      </c>
      <c r="B28" s="92" t="s">
        <v>81</v>
      </c>
      <c r="C28" s="69" t="s">
        <v>55</v>
      </c>
      <c r="D28" s="95">
        <v>1</v>
      </c>
      <c r="E28" s="99"/>
      <c r="F28" s="99"/>
      <c r="G28" s="90"/>
      <c r="H28" s="95"/>
      <c r="I28" s="95"/>
      <c r="J28" s="90"/>
      <c r="K28" s="90"/>
      <c r="L28" s="90"/>
      <c r="M28" s="90"/>
      <c r="N28" s="90"/>
      <c r="O28" s="90"/>
    </row>
    <row r="29" spans="1:15" s="54" customFormat="1" ht="15.75">
      <c r="A29" s="98">
        <v>15</v>
      </c>
      <c r="B29" s="92" t="s">
        <v>86</v>
      </c>
      <c r="C29" s="69" t="s">
        <v>84</v>
      </c>
      <c r="D29" s="95">
        <v>41.6</v>
      </c>
      <c r="E29" s="99"/>
      <c r="F29" s="99"/>
      <c r="G29" s="90"/>
      <c r="H29" s="95"/>
      <c r="I29" s="95"/>
      <c r="J29" s="90"/>
      <c r="K29" s="90"/>
      <c r="L29" s="90"/>
      <c r="M29" s="90"/>
      <c r="N29" s="90"/>
      <c r="O29" s="90"/>
    </row>
    <row r="30" spans="1:15" s="54" customFormat="1" ht="15.75">
      <c r="A30" s="98">
        <v>16</v>
      </c>
      <c r="B30" s="92" t="s">
        <v>87</v>
      </c>
      <c r="C30" s="69" t="s">
        <v>55</v>
      </c>
      <c r="D30" s="95">
        <v>1</v>
      </c>
      <c r="E30" s="99"/>
      <c r="F30" s="99"/>
      <c r="G30" s="90"/>
      <c r="H30" s="95"/>
      <c r="I30" s="95"/>
      <c r="J30" s="90"/>
      <c r="K30" s="90"/>
      <c r="L30" s="90"/>
      <c r="M30" s="90"/>
      <c r="N30" s="90"/>
      <c r="O30" s="90"/>
    </row>
    <row r="31" spans="1:15" s="54" customFormat="1" ht="15.75">
      <c r="A31" s="98">
        <v>17</v>
      </c>
      <c r="B31" s="92" t="s">
        <v>217</v>
      </c>
      <c r="C31" s="69" t="s">
        <v>84</v>
      </c>
      <c r="D31" s="95">
        <v>2.1</v>
      </c>
      <c r="E31" s="99"/>
      <c r="F31" s="99"/>
      <c r="G31" s="90"/>
      <c r="H31" s="95"/>
      <c r="I31" s="95"/>
      <c r="J31" s="90"/>
      <c r="K31" s="90"/>
      <c r="L31" s="90"/>
      <c r="M31" s="90"/>
      <c r="N31" s="90"/>
      <c r="O31" s="90"/>
    </row>
    <row r="32" spans="1:15" s="54" customFormat="1" ht="30">
      <c r="A32" s="98">
        <v>18</v>
      </c>
      <c r="B32" s="92" t="str">
        <f>B18</f>
        <v>Grīdas seguma demontāža (linolejs +linoleja pamatne)</v>
      </c>
      <c r="C32" s="69" t="s">
        <v>84</v>
      </c>
      <c r="D32" s="95">
        <v>14.6</v>
      </c>
      <c r="E32" s="99"/>
      <c r="F32" s="99"/>
      <c r="G32" s="90"/>
      <c r="H32" s="95"/>
      <c r="I32" s="95"/>
      <c r="J32" s="90"/>
      <c r="K32" s="90"/>
      <c r="L32" s="90"/>
      <c r="M32" s="90"/>
      <c r="N32" s="90"/>
      <c r="O32" s="90"/>
    </row>
    <row r="33" spans="1:15" ht="18.75" customHeight="1">
      <c r="A33" s="70"/>
      <c r="B33" s="65" t="s">
        <v>69</v>
      </c>
      <c r="C33" s="66"/>
      <c r="D33" s="89"/>
      <c r="E33" s="93"/>
      <c r="F33" s="93"/>
      <c r="G33" s="90"/>
      <c r="H33" s="94"/>
      <c r="I33" s="94"/>
      <c r="J33" s="90"/>
      <c r="K33" s="90"/>
      <c r="L33" s="90"/>
      <c r="M33" s="90"/>
      <c r="N33" s="90"/>
      <c r="O33" s="90"/>
    </row>
    <row r="34" spans="1:15" s="54" customFormat="1" ht="105">
      <c r="A34" s="98">
        <v>19</v>
      </c>
      <c r="B34" s="92" t="s">
        <v>101</v>
      </c>
      <c r="C34" s="69" t="s">
        <v>55</v>
      </c>
      <c r="D34" s="95">
        <v>1</v>
      </c>
      <c r="E34" s="99"/>
      <c r="F34" s="99"/>
      <c r="G34" s="90"/>
      <c r="H34" s="95"/>
      <c r="I34" s="95"/>
      <c r="J34" s="90"/>
      <c r="K34" s="90"/>
      <c r="L34" s="90"/>
      <c r="M34" s="90"/>
      <c r="N34" s="90"/>
      <c r="O34" s="90"/>
    </row>
    <row r="35" spans="1:15" s="54" customFormat="1" ht="15.75">
      <c r="A35" s="98">
        <v>20</v>
      </c>
      <c r="B35" s="92" t="s">
        <v>81</v>
      </c>
      <c r="C35" s="69" t="s">
        <v>55</v>
      </c>
      <c r="D35" s="95">
        <v>1</v>
      </c>
      <c r="E35" s="99"/>
      <c r="F35" s="99"/>
      <c r="G35" s="90"/>
      <c r="H35" s="95"/>
      <c r="I35" s="95"/>
      <c r="J35" s="90"/>
      <c r="K35" s="90"/>
      <c r="L35" s="90"/>
      <c r="M35" s="90"/>
      <c r="N35" s="90"/>
      <c r="O35" s="90"/>
    </row>
    <row r="36" spans="1:15" s="54" customFormat="1" ht="15.75">
      <c r="A36" s="98">
        <v>21</v>
      </c>
      <c r="B36" s="92" t="s">
        <v>86</v>
      </c>
      <c r="C36" s="69" t="s">
        <v>84</v>
      </c>
      <c r="D36" s="95">
        <v>41.2</v>
      </c>
      <c r="E36" s="99"/>
      <c r="F36" s="99"/>
      <c r="G36" s="90"/>
      <c r="H36" s="95"/>
      <c r="I36" s="95"/>
      <c r="J36" s="90"/>
      <c r="K36" s="90"/>
      <c r="L36" s="90"/>
      <c r="M36" s="90"/>
      <c r="N36" s="90"/>
      <c r="O36" s="90"/>
    </row>
    <row r="37" spans="1:15" s="54" customFormat="1" ht="30">
      <c r="A37" s="98">
        <v>22</v>
      </c>
      <c r="B37" s="92" t="s">
        <v>92</v>
      </c>
      <c r="C37" s="69" t="s">
        <v>84</v>
      </c>
      <c r="D37" s="95">
        <v>13.6</v>
      </c>
      <c r="E37" s="99"/>
      <c r="F37" s="99"/>
      <c r="G37" s="90"/>
      <c r="H37" s="95"/>
      <c r="I37" s="95"/>
      <c r="J37" s="90"/>
      <c r="K37" s="90"/>
      <c r="L37" s="90"/>
      <c r="M37" s="90"/>
      <c r="N37" s="90"/>
      <c r="O37" s="90"/>
    </row>
    <row r="38" spans="1:15" s="54" customFormat="1" ht="15.75">
      <c r="A38" s="98">
        <v>23</v>
      </c>
      <c r="B38" s="92" t="s">
        <v>87</v>
      </c>
      <c r="C38" s="69" t="s">
        <v>55</v>
      </c>
      <c r="D38" s="95">
        <v>1</v>
      </c>
      <c r="E38" s="99"/>
      <c r="F38" s="99"/>
      <c r="G38" s="90"/>
      <c r="H38" s="95"/>
      <c r="I38" s="95"/>
      <c r="J38" s="90"/>
      <c r="K38" s="90"/>
      <c r="L38" s="90"/>
      <c r="M38" s="90"/>
      <c r="N38" s="90"/>
      <c r="O38" s="90"/>
    </row>
    <row r="39" spans="1:15" s="54" customFormat="1" ht="15.75">
      <c r="A39" s="98"/>
      <c r="B39" s="65" t="s">
        <v>88</v>
      </c>
      <c r="C39" s="69"/>
      <c r="D39" s="95"/>
      <c r="E39" s="99"/>
      <c r="F39" s="99"/>
      <c r="G39" s="90"/>
      <c r="H39" s="95"/>
      <c r="I39" s="95"/>
      <c r="J39" s="90"/>
      <c r="K39" s="90"/>
      <c r="L39" s="90"/>
      <c r="M39" s="90"/>
      <c r="N39" s="90"/>
      <c r="O39" s="90"/>
    </row>
    <row r="40" spans="1:15" s="54" customFormat="1" ht="105">
      <c r="A40" s="98">
        <v>24</v>
      </c>
      <c r="B40" s="92" t="s">
        <v>101</v>
      </c>
      <c r="C40" s="69" t="s">
        <v>55</v>
      </c>
      <c r="D40" s="95">
        <v>1</v>
      </c>
      <c r="E40" s="99"/>
      <c r="F40" s="99"/>
      <c r="G40" s="90"/>
      <c r="H40" s="95"/>
      <c r="I40" s="95"/>
      <c r="J40" s="90"/>
      <c r="K40" s="90"/>
      <c r="L40" s="90"/>
      <c r="M40" s="90"/>
      <c r="N40" s="90"/>
      <c r="O40" s="90"/>
    </row>
    <row r="41" spans="1:15" s="54" customFormat="1" ht="15.75">
      <c r="A41" s="98">
        <v>25</v>
      </c>
      <c r="B41" s="92" t="s">
        <v>81</v>
      </c>
      <c r="C41" s="69" t="s">
        <v>55</v>
      </c>
      <c r="D41" s="95">
        <v>1</v>
      </c>
      <c r="E41" s="99"/>
      <c r="F41" s="99"/>
      <c r="G41" s="90"/>
      <c r="H41" s="95"/>
      <c r="I41" s="95"/>
      <c r="J41" s="90"/>
      <c r="K41" s="90"/>
      <c r="L41" s="90"/>
      <c r="M41" s="90"/>
      <c r="N41" s="90"/>
      <c r="O41" s="90"/>
    </row>
    <row r="42" spans="1:15" s="54" customFormat="1" ht="18.75" customHeight="1">
      <c r="A42" s="98"/>
      <c r="B42" s="65" t="s">
        <v>89</v>
      </c>
      <c r="C42" s="69"/>
      <c r="D42" s="95"/>
      <c r="E42" s="99"/>
      <c r="F42" s="99"/>
      <c r="G42" s="90"/>
      <c r="H42" s="95"/>
      <c r="I42" s="95"/>
      <c r="J42" s="90"/>
      <c r="K42" s="90"/>
      <c r="L42" s="90"/>
      <c r="M42" s="90"/>
      <c r="N42" s="90"/>
      <c r="O42" s="90"/>
    </row>
    <row r="43" spans="1:15" s="54" customFormat="1" ht="18.75" customHeight="1">
      <c r="A43" s="98">
        <v>26</v>
      </c>
      <c r="B43" s="92" t="s">
        <v>85</v>
      </c>
      <c r="C43" s="69" t="s">
        <v>84</v>
      </c>
      <c r="D43" s="95">
        <v>14.5</v>
      </c>
      <c r="E43" s="99"/>
      <c r="F43" s="99"/>
      <c r="G43" s="90"/>
      <c r="H43" s="95"/>
      <c r="I43" s="95"/>
      <c r="J43" s="90"/>
      <c r="K43" s="90"/>
      <c r="L43" s="90"/>
      <c r="M43" s="90"/>
      <c r="N43" s="90"/>
      <c r="O43" s="90"/>
    </row>
    <row r="44" spans="1:15" s="54" customFormat="1" ht="18.75" customHeight="1">
      <c r="A44" s="98">
        <v>27</v>
      </c>
      <c r="B44" s="92" t="s">
        <v>219</v>
      </c>
      <c r="C44" s="69" t="s">
        <v>84</v>
      </c>
      <c r="D44" s="95">
        <v>1.7</v>
      </c>
      <c r="E44" s="99"/>
      <c r="F44" s="99"/>
      <c r="G44" s="90"/>
      <c r="H44" s="95"/>
      <c r="I44" s="95"/>
      <c r="J44" s="90"/>
      <c r="K44" s="90"/>
      <c r="L44" s="90"/>
      <c r="M44" s="90"/>
      <c r="N44" s="90"/>
      <c r="O44" s="90"/>
    </row>
    <row r="45" spans="1:15" s="54" customFormat="1" ht="18.75" customHeight="1">
      <c r="A45" s="98">
        <v>28</v>
      </c>
      <c r="B45" s="92" t="s">
        <v>81</v>
      </c>
      <c r="C45" s="69" t="s">
        <v>55</v>
      </c>
      <c r="D45" s="95">
        <v>1</v>
      </c>
      <c r="E45" s="99"/>
      <c r="F45" s="99"/>
      <c r="G45" s="90"/>
      <c r="H45" s="95"/>
      <c r="I45" s="95"/>
      <c r="J45" s="90"/>
      <c r="K45" s="90"/>
      <c r="L45" s="90"/>
      <c r="M45" s="90"/>
      <c r="N45" s="90"/>
      <c r="O45" s="90"/>
    </row>
    <row r="46" spans="1:15" s="54" customFormat="1" ht="30">
      <c r="A46" s="98">
        <v>29</v>
      </c>
      <c r="B46" s="92" t="s">
        <v>90</v>
      </c>
      <c r="C46" s="69" t="s">
        <v>84</v>
      </c>
      <c r="D46" s="95">
        <v>1.7</v>
      </c>
      <c r="E46" s="99"/>
      <c r="F46" s="99"/>
      <c r="G46" s="90"/>
      <c r="H46" s="95"/>
      <c r="I46" s="95"/>
      <c r="J46" s="90"/>
      <c r="K46" s="90"/>
      <c r="L46" s="90"/>
      <c r="M46" s="90"/>
      <c r="N46" s="90"/>
      <c r="O46" s="90"/>
    </row>
    <row r="47" spans="1:15" s="54" customFormat="1" ht="18.75" customHeight="1">
      <c r="A47" s="98">
        <v>30</v>
      </c>
      <c r="B47" s="92" t="s">
        <v>91</v>
      </c>
      <c r="C47" s="69" t="s">
        <v>55</v>
      </c>
      <c r="D47" s="95">
        <v>1</v>
      </c>
      <c r="E47" s="99"/>
      <c r="F47" s="99"/>
      <c r="G47" s="90"/>
      <c r="H47" s="95"/>
      <c r="I47" s="95"/>
      <c r="J47" s="90"/>
      <c r="K47" s="90"/>
      <c r="L47" s="90"/>
      <c r="M47" s="90"/>
      <c r="N47" s="90"/>
      <c r="O47" s="90"/>
    </row>
    <row r="48" spans="1:15" s="54" customFormat="1" ht="18.75" customHeight="1">
      <c r="A48" s="98"/>
      <c r="B48" s="65" t="s">
        <v>70</v>
      </c>
      <c r="C48" s="69"/>
      <c r="D48" s="95"/>
      <c r="E48" s="99"/>
      <c r="F48" s="99"/>
      <c r="G48" s="90"/>
      <c r="H48" s="95"/>
      <c r="I48" s="95"/>
      <c r="J48" s="90"/>
      <c r="K48" s="90"/>
      <c r="L48" s="90"/>
      <c r="M48" s="90"/>
      <c r="N48" s="90"/>
      <c r="O48" s="90"/>
    </row>
    <row r="49" spans="1:15" s="54" customFormat="1" ht="105">
      <c r="A49" s="98">
        <v>31</v>
      </c>
      <c r="B49" s="92" t="s">
        <v>101</v>
      </c>
      <c r="C49" s="69" t="s">
        <v>55</v>
      </c>
      <c r="D49" s="95">
        <v>1</v>
      </c>
      <c r="E49" s="99"/>
      <c r="F49" s="99"/>
      <c r="G49" s="90"/>
      <c r="H49" s="95"/>
      <c r="I49" s="95"/>
      <c r="J49" s="90"/>
      <c r="K49" s="90"/>
      <c r="L49" s="90"/>
      <c r="M49" s="90"/>
      <c r="N49" s="90"/>
      <c r="O49" s="90"/>
    </row>
    <row r="50" spans="1:15" s="54" customFormat="1" ht="15.75">
      <c r="A50" s="98">
        <v>32</v>
      </c>
      <c r="B50" s="92" t="s">
        <v>81</v>
      </c>
      <c r="C50" s="69" t="s">
        <v>55</v>
      </c>
      <c r="D50" s="95">
        <v>1</v>
      </c>
      <c r="E50" s="99"/>
      <c r="F50" s="99"/>
      <c r="G50" s="90"/>
      <c r="H50" s="95"/>
      <c r="I50" s="95"/>
      <c r="J50" s="90"/>
      <c r="K50" s="90"/>
      <c r="L50" s="90"/>
      <c r="M50" s="90"/>
      <c r="N50" s="90"/>
      <c r="O50" s="90"/>
    </row>
    <row r="51" spans="1:15" s="54" customFormat="1" ht="15.75">
      <c r="A51" s="98">
        <v>33</v>
      </c>
      <c r="B51" s="92" t="s">
        <v>86</v>
      </c>
      <c r="C51" s="69" t="s">
        <v>84</v>
      </c>
      <c r="D51" s="95">
        <v>45.1</v>
      </c>
      <c r="E51" s="99"/>
      <c r="F51" s="99"/>
      <c r="G51" s="90"/>
      <c r="H51" s="95"/>
      <c r="I51" s="95"/>
      <c r="J51" s="90"/>
      <c r="K51" s="90"/>
      <c r="L51" s="90"/>
      <c r="M51" s="90"/>
      <c r="N51" s="90"/>
      <c r="O51" s="90"/>
    </row>
    <row r="52" spans="1:15" s="54" customFormat="1" ht="30">
      <c r="A52" s="98">
        <v>34</v>
      </c>
      <c r="B52" s="132" t="s">
        <v>83</v>
      </c>
      <c r="C52" s="69" t="s">
        <v>84</v>
      </c>
      <c r="D52" s="95">
        <v>14.7</v>
      </c>
      <c r="E52" s="99"/>
      <c r="F52" s="99"/>
      <c r="G52" s="90"/>
      <c r="H52" s="95"/>
      <c r="I52" s="95"/>
      <c r="J52" s="90"/>
      <c r="K52" s="90"/>
      <c r="L52" s="90"/>
      <c r="M52" s="90"/>
      <c r="N52" s="90"/>
      <c r="O52" s="90"/>
    </row>
    <row r="53" spans="1:15" ht="18.75" customHeight="1">
      <c r="A53" s="70"/>
      <c r="B53" s="65" t="s">
        <v>71</v>
      </c>
      <c r="C53" s="66"/>
      <c r="D53" s="89"/>
      <c r="E53" s="93"/>
      <c r="F53" s="93"/>
      <c r="G53" s="90"/>
      <c r="H53" s="94"/>
      <c r="I53" s="94"/>
      <c r="J53" s="90"/>
      <c r="K53" s="90"/>
      <c r="L53" s="90"/>
      <c r="M53" s="90"/>
      <c r="N53" s="90"/>
      <c r="O53" s="90"/>
    </row>
    <row r="54" spans="1:15" s="54" customFormat="1" ht="105">
      <c r="A54" s="98">
        <v>35</v>
      </c>
      <c r="B54" s="92" t="s">
        <v>101</v>
      </c>
      <c r="C54" s="69" t="s">
        <v>55</v>
      </c>
      <c r="D54" s="95">
        <v>1</v>
      </c>
      <c r="E54" s="99"/>
      <c r="F54" s="99"/>
      <c r="G54" s="90"/>
      <c r="H54" s="95"/>
      <c r="I54" s="95"/>
      <c r="J54" s="90"/>
      <c r="K54" s="90"/>
      <c r="L54" s="90"/>
      <c r="M54" s="90"/>
      <c r="N54" s="90"/>
      <c r="O54" s="90"/>
    </row>
    <row r="55" spans="1:15" s="54" customFormat="1" ht="15.75">
      <c r="A55" s="98">
        <v>36</v>
      </c>
      <c r="B55" s="92" t="s">
        <v>87</v>
      </c>
      <c r="C55" s="69" t="s">
        <v>55</v>
      </c>
      <c r="D55" s="95">
        <v>1</v>
      </c>
      <c r="E55" s="99"/>
      <c r="F55" s="99"/>
      <c r="G55" s="90"/>
      <c r="H55" s="95"/>
      <c r="I55" s="95"/>
      <c r="J55" s="90"/>
      <c r="K55" s="90"/>
      <c r="L55" s="90"/>
      <c r="M55" s="90"/>
      <c r="N55" s="90"/>
      <c r="O55" s="90"/>
    </row>
    <row r="56" spans="1:15" s="54" customFormat="1" ht="15.75">
      <c r="A56" s="98">
        <v>37</v>
      </c>
      <c r="B56" s="92" t="s">
        <v>217</v>
      </c>
      <c r="C56" s="69" t="s">
        <v>84</v>
      </c>
      <c r="D56" s="95">
        <v>2.1</v>
      </c>
      <c r="E56" s="99"/>
      <c r="F56" s="99"/>
      <c r="G56" s="90"/>
      <c r="H56" s="95"/>
      <c r="I56" s="95"/>
      <c r="J56" s="90"/>
      <c r="K56" s="90"/>
      <c r="L56" s="90"/>
      <c r="M56" s="90"/>
      <c r="N56" s="90"/>
      <c r="O56" s="90"/>
    </row>
    <row r="57" spans="1:15" s="54" customFormat="1" ht="15.75">
      <c r="A57" s="98">
        <v>38</v>
      </c>
      <c r="B57" s="92" t="s">
        <v>81</v>
      </c>
      <c r="C57" s="69" t="s">
        <v>55</v>
      </c>
      <c r="D57" s="95">
        <v>1</v>
      </c>
      <c r="E57" s="99"/>
      <c r="F57" s="99"/>
      <c r="G57" s="90"/>
      <c r="H57" s="95"/>
      <c r="I57" s="95"/>
      <c r="J57" s="90"/>
      <c r="K57" s="90"/>
      <c r="L57" s="90"/>
      <c r="M57" s="90"/>
      <c r="N57" s="90"/>
      <c r="O57" s="90"/>
    </row>
    <row r="58" spans="1:15" s="54" customFormat="1" ht="15.75">
      <c r="A58" s="98">
        <v>39</v>
      </c>
      <c r="B58" s="92" t="s">
        <v>86</v>
      </c>
      <c r="C58" s="69" t="s">
        <v>84</v>
      </c>
      <c r="D58" s="95">
        <v>42.3</v>
      </c>
      <c r="E58" s="99"/>
      <c r="F58" s="99"/>
      <c r="G58" s="90"/>
      <c r="H58" s="95"/>
      <c r="I58" s="95"/>
      <c r="J58" s="90"/>
      <c r="K58" s="90"/>
      <c r="L58" s="90"/>
      <c r="M58" s="90"/>
      <c r="N58" s="90"/>
      <c r="O58" s="90"/>
    </row>
    <row r="59" spans="1:15" s="54" customFormat="1" ht="30">
      <c r="A59" s="98">
        <v>40</v>
      </c>
      <c r="B59" s="92" t="s">
        <v>92</v>
      </c>
      <c r="C59" s="69" t="s">
        <v>84</v>
      </c>
      <c r="D59" s="95">
        <v>12.9</v>
      </c>
      <c r="E59" s="99"/>
      <c r="F59" s="99"/>
      <c r="G59" s="90"/>
      <c r="H59" s="95"/>
      <c r="I59" s="95"/>
      <c r="J59" s="90"/>
      <c r="K59" s="90"/>
      <c r="L59" s="90"/>
      <c r="M59" s="90"/>
      <c r="N59" s="90"/>
      <c r="O59" s="90"/>
    </row>
    <row r="60" spans="1:15" ht="18.75" customHeight="1">
      <c r="A60" s="70"/>
      <c r="B60" s="65" t="s">
        <v>72</v>
      </c>
      <c r="C60" s="66"/>
      <c r="D60" s="89"/>
      <c r="E60" s="93"/>
      <c r="F60" s="93"/>
      <c r="G60" s="90"/>
      <c r="H60" s="94"/>
      <c r="I60" s="94"/>
      <c r="J60" s="90"/>
      <c r="K60" s="90"/>
      <c r="L60" s="90"/>
      <c r="M60" s="90"/>
      <c r="N60" s="90"/>
      <c r="O60" s="90"/>
    </row>
    <row r="61" spans="1:15" ht="30">
      <c r="A61" s="70">
        <v>41</v>
      </c>
      <c r="B61" s="92" t="s">
        <v>228</v>
      </c>
      <c r="C61" s="66" t="s">
        <v>84</v>
      </c>
      <c r="D61" s="89">
        <v>22.7</v>
      </c>
      <c r="E61" s="93"/>
      <c r="F61" s="93"/>
      <c r="G61" s="90"/>
      <c r="H61" s="94"/>
      <c r="I61" s="94"/>
      <c r="J61" s="90"/>
      <c r="K61" s="90"/>
      <c r="L61" s="90"/>
      <c r="M61" s="90"/>
      <c r="N61" s="90"/>
      <c r="O61" s="90"/>
    </row>
    <row r="62" spans="1:15" s="54" customFormat="1" ht="105">
      <c r="A62" s="98">
        <v>42</v>
      </c>
      <c r="B62" s="92" t="s">
        <v>101</v>
      </c>
      <c r="C62" s="69" t="s">
        <v>55</v>
      </c>
      <c r="D62" s="95">
        <v>1</v>
      </c>
      <c r="E62" s="99"/>
      <c r="F62" s="99"/>
      <c r="G62" s="90"/>
      <c r="H62" s="95"/>
      <c r="I62" s="95"/>
      <c r="J62" s="90"/>
      <c r="K62" s="90"/>
      <c r="L62" s="90"/>
      <c r="M62" s="90"/>
      <c r="N62" s="90"/>
      <c r="O62" s="90"/>
    </row>
    <row r="63" spans="1:15" s="54" customFormat="1" ht="15.75">
      <c r="A63" s="98">
        <v>43</v>
      </c>
      <c r="B63" s="92" t="s">
        <v>81</v>
      </c>
      <c r="C63" s="69" t="s">
        <v>55</v>
      </c>
      <c r="D63" s="95">
        <v>1</v>
      </c>
      <c r="E63" s="99"/>
      <c r="F63" s="99"/>
      <c r="G63" s="90"/>
      <c r="H63" s="95"/>
      <c r="I63" s="95"/>
      <c r="J63" s="90"/>
      <c r="K63" s="90"/>
      <c r="L63" s="90"/>
      <c r="M63" s="90"/>
      <c r="N63" s="90"/>
      <c r="O63" s="90"/>
    </row>
    <row r="64" spans="1:15" s="54" customFormat="1" ht="15.75">
      <c r="A64" s="98">
        <v>44</v>
      </c>
      <c r="B64" s="92" t="s">
        <v>86</v>
      </c>
      <c r="C64" s="69" t="s">
        <v>84</v>
      </c>
      <c r="D64" s="95">
        <v>49.7</v>
      </c>
      <c r="E64" s="99"/>
      <c r="F64" s="99"/>
      <c r="G64" s="90"/>
      <c r="H64" s="95"/>
      <c r="I64" s="95"/>
      <c r="J64" s="90"/>
      <c r="K64" s="90"/>
      <c r="L64" s="90"/>
      <c r="M64" s="90"/>
      <c r="N64" s="90"/>
      <c r="O64" s="90"/>
    </row>
    <row r="65" spans="1:15" s="54" customFormat="1" ht="15.75">
      <c r="A65" s="98">
        <v>45</v>
      </c>
      <c r="B65" s="92" t="s">
        <v>87</v>
      </c>
      <c r="C65" s="69" t="s">
        <v>55</v>
      </c>
      <c r="D65" s="95">
        <v>1</v>
      </c>
      <c r="E65" s="99"/>
      <c r="F65" s="99"/>
      <c r="G65" s="90"/>
      <c r="H65" s="95"/>
      <c r="I65" s="95"/>
      <c r="J65" s="90"/>
      <c r="K65" s="90"/>
      <c r="L65" s="90"/>
      <c r="M65" s="90"/>
      <c r="N65" s="90"/>
      <c r="O65" s="90"/>
    </row>
    <row r="66" spans="1:15" ht="18.75" customHeight="1">
      <c r="A66" s="70"/>
      <c r="B66" s="65" t="s">
        <v>73</v>
      </c>
      <c r="C66" s="66"/>
      <c r="D66" s="89"/>
      <c r="E66" s="93"/>
      <c r="F66" s="93"/>
      <c r="G66" s="90"/>
      <c r="H66" s="94"/>
      <c r="I66" s="94"/>
      <c r="J66" s="90"/>
      <c r="K66" s="90"/>
      <c r="L66" s="90"/>
      <c r="M66" s="90"/>
      <c r="N66" s="90"/>
      <c r="O66" s="90"/>
    </row>
    <row r="67" spans="1:15" s="54" customFormat="1" ht="105">
      <c r="A67" s="98">
        <v>46</v>
      </c>
      <c r="B67" s="92" t="s">
        <v>101</v>
      </c>
      <c r="C67" s="69" t="s">
        <v>55</v>
      </c>
      <c r="D67" s="95">
        <v>1</v>
      </c>
      <c r="E67" s="99"/>
      <c r="F67" s="99"/>
      <c r="G67" s="90"/>
      <c r="H67" s="95"/>
      <c r="I67" s="95"/>
      <c r="J67" s="90"/>
      <c r="K67" s="90"/>
      <c r="L67" s="90"/>
      <c r="M67" s="90"/>
      <c r="N67" s="90"/>
      <c r="O67" s="90"/>
    </row>
    <row r="68" spans="1:15" s="54" customFormat="1" ht="15.75">
      <c r="A68" s="98">
        <v>47</v>
      </c>
      <c r="B68" s="92" t="s">
        <v>81</v>
      </c>
      <c r="C68" s="69" t="s">
        <v>55</v>
      </c>
      <c r="D68" s="95">
        <v>1</v>
      </c>
      <c r="E68" s="99"/>
      <c r="F68" s="99"/>
      <c r="G68" s="90"/>
      <c r="H68" s="95"/>
      <c r="I68" s="95"/>
      <c r="J68" s="90"/>
      <c r="K68" s="90"/>
      <c r="L68" s="90"/>
      <c r="M68" s="90"/>
      <c r="N68" s="90"/>
      <c r="O68" s="90"/>
    </row>
    <row r="69" spans="1:15" s="54" customFormat="1" ht="30">
      <c r="A69" s="98">
        <v>48</v>
      </c>
      <c r="B69" s="92" t="s">
        <v>83</v>
      </c>
      <c r="C69" s="69" t="s">
        <v>84</v>
      </c>
      <c r="D69" s="120">
        <v>9.8</v>
      </c>
      <c r="E69" s="99"/>
      <c r="F69" s="99"/>
      <c r="G69" s="90"/>
      <c r="H69" s="95"/>
      <c r="I69" s="95"/>
      <c r="J69" s="90"/>
      <c r="K69" s="90"/>
      <c r="L69" s="90"/>
      <c r="M69" s="90"/>
      <c r="N69" s="90"/>
      <c r="O69" s="90"/>
    </row>
    <row r="70" spans="1:15" ht="18.75" customHeight="1">
      <c r="A70" s="70"/>
      <c r="B70" s="65" t="s">
        <v>74</v>
      </c>
      <c r="C70" s="66"/>
      <c r="D70" s="89"/>
      <c r="E70" s="93"/>
      <c r="F70" s="93"/>
      <c r="G70" s="90"/>
      <c r="H70" s="94"/>
      <c r="I70" s="94"/>
      <c r="J70" s="90"/>
      <c r="K70" s="90"/>
      <c r="L70" s="90"/>
      <c r="M70" s="90"/>
      <c r="N70" s="90"/>
      <c r="O70" s="90"/>
    </row>
    <row r="71" spans="1:15" s="54" customFormat="1" ht="105">
      <c r="A71" s="98">
        <v>49</v>
      </c>
      <c r="B71" s="92" t="s">
        <v>101</v>
      </c>
      <c r="C71" s="69" t="s">
        <v>55</v>
      </c>
      <c r="D71" s="95">
        <v>1</v>
      </c>
      <c r="E71" s="99"/>
      <c r="F71" s="99"/>
      <c r="G71" s="90"/>
      <c r="H71" s="95"/>
      <c r="I71" s="95"/>
      <c r="J71" s="90"/>
      <c r="K71" s="90"/>
      <c r="L71" s="90"/>
      <c r="M71" s="90"/>
      <c r="N71" s="90"/>
      <c r="O71" s="90"/>
    </row>
    <row r="72" spans="1:15" s="54" customFormat="1" ht="15.75">
      <c r="A72" s="98">
        <v>50</v>
      </c>
      <c r="B72" s="92" t="s">
        <v>87</v>
      </c>
      <c r="C72" s="69" t="s">
        <v>55</v>
      </c>
      <c r="D72" s="95">
        <v>1</v>
      </c>
      <c r="E72" s="99"/>
      <c r="F72" s="99"/>
      <c r="G72" s="90"/>
      <c r="H72" s="95"/>
      <c r="I72" s="95"/>
      <c r="J72" s="90"/>
      <c r="K72" s="90"/>
      <c r="L72" s="90"/>
      <c r="M72" s="90"/>
      <c r="N72" s="90"/>
      <c r="O72" s="90"/>
    </row>
    <row r="73" spans="1:15" s="54" customFormat="1" ht="15.75">
      <c r="A73" s="98">
        <v>51</v>
      </c>
      <c r="B73" s="92" t="s">
        <v>81</v>
      </c>
      <c r="C73" s="69" t="s">
        <v>55</v>
      </c>
      <c r="D73" s="95">
        <v>2</v>
      </c>
      <c r="E73" s="99"/>
      <c r="F73" s="99"/>
      <c r="G73" s="90"/>
      <c r="H73" s="95"/>
      <c r="I73" s="95"/>
      <c r="J73" s="90"/>
      <c r="K73" s="90"/>
      <c r="L73" s="90"/>
      <c r="M73" s="90"/>
      <c r="N73" s="90"/>
      <c r="O73" s="90"/>
    </row>
    <row r="74" spans="1:15" s="54" customFormat="1" ht="30">
      <c r="A74" s="98">
        <v>52</v>
      </c>
      <c r="B74" s="92" t="s">
        <v>83</v>
      </c>
      <c r="C74" s="69" t="s">
        <v>84</v>
      </c>
      <c r="D74" s="95">
        <v>20.3</v>
      </c>
      <c r="E74" s="99"/>
      <c r="F74" s="99"/>
      <c r="G74" s="90"/>
      <c r="H74" s="95"/>
      <c r="I74" s="95"/>
      <c r="J74" s="90"/>
      <c r="K74" s="90"/>
      <c r="L74" s="90"/>
      <c r="M74" s="90"/>
      <c r="N74" s="90"/>
      <c r="O74" s="90"/>
    </row>
    <row r="75" spans="1:15" s="54" customFormat="1" ht="18.75" customHeight="1">
      <c r="A75" s="98">
        <v>53</v>
      </c>
      <c r="B75" s="92" t="s">
        <v>86</v>
      </c>
      <c r="C75" s="69" t="s">
        <v>84</v>
      </c>
      <c r="D75" s="95">
        <v>51.8</v>
      </c>
      <c r="E75" s="99"/>
      <c r="F75" s="99"/>
      <c r="G75" s="90"/>
      <c r="H75" s="95"/>
      <c r="I75" s="95"/>
      <c r="J75" s="90"/>
      <c r="K75" s="90"/>
      <c r="L75" s="90"/>
      <c r="M75" s="90"/>
      <c r="N75" s="90"/>
      <c r="O75" s="90"/>
    </row>
    <row r="76" spans="1:15" ht="18.75" customHeight="1">
      <c r="A76" s="70"/>
      <c r="B76" s="65" t="s">
        <v>75</v>
      </c>
      <c r="C76" s="66"/>
      <c r="D76" s="89"/>
      <c r="E76" s="93"/>
      <c r="F76" s="93"/>
      <c r="G76" s="90"/>
      <c r="H76" s="94"/>
      <c r="I76" s="95"/>
      <c r="J76" s="90"/>
      <c r="K76" s="90"/>
      <c r="L76" s="90"/>
      <c r="M76" s="90"/>
      <c r="N76" s="90"/>
      <c r="O76" s="90"/>
    </row>
    <row r="77" spans="1:15" ht="30">
      <c r="A77" s="70">
        <v>54</v>
      </c>
      <c r="B77" s="92" t="str">
        <f>B61</f>
        <v>Riģipša konstrukcijas griestu demontāža</v>
      </c>
      <c r="C77" s="66" t="s">
        <v>84</v>
      </c>
      <c r="D77" s="89">
        <v>18</v>
      </c>
      <c r="E77" s="93"/>
      <c r="F77" s="93"/>
      <c r="G77" s="90"/>
      <c r="H77" s="94"/>
      <c r="I77" s="95"/>
      <c r="J77" s="90"/>
      <c r="K77" s="90"/>
      <c r="L77" s="90"/>
      <c r="M77" s="90"/>
      <c r="N77" s="90"/>
      <c r="O77" s="90"/>
    </row>
    <row r="78" spans="1:15" s="54" customFormat="1" ht="105">
      <c r="A78" s="98">
        <v>55</v>
      </c>
      <c r="B78" s="92" t="s">
        <v>101</v>
      </c>
      <c r="C78" s="69" t="s">
        <v>55</v>
      </c>
      <c r="D78" s="95">
        <v>1</v>
      </c>
      <c r="E78" s="99"/>
      <c r="F78" s="99"/>
      <c r="G78" s="90"/>
      <c r="H78" s="95"/>
      <c r="I78" s="95"/>
      <c r="J78" s="90"/>
      <c r="K78" s="90"/>
      <c r="L78" s="90"/>
      <c r="M78" s="90"/>
      <c r="N78" s="90"/>
      <c r="O78" s="90"/>
    </row>
    <row r="79" spans="1:15" s="54" customFormat="1" ht="30">
      <c r="A79" s="98">
        <v>56</v>
      </c>
      <c r="B79" s="92" t="s">
        <v>218</v>
      </c>
      <c r="C79" s="69" t="s">
        <v>55</v>
      </c>
      <c r="D79" s="95">
        <v>1</v>
      </c>
      <c r="E79" s="99"/>
      <c r="F79" s="99"/>
      <c r="G79" s="90"/>
      <c r="H79" s="95"/>
      <c r="I79" s="95"/>
      <c r="J79" s="90"/>
      <c r="K79" s="90"/>
      <c r="L79" s="90"/>
      <c r="M79" s="90"/>
      <c r="N79" s="90"/>
      <c r="O79" s="90"/>
    </row>
    <row r="80" spans="1:15" s="54" customFormat="1" ht="15.75">
      <c r="A80" s="98">
        <v>57</v>
      </c>
      <c r="B80" s="92" t="s">
        <v>220</v>
      </c>
      <c r="C80" s="69" t="s">
        <v>84</v>
      </c>
      <c r="D80" s="95">
        <v>4</v>
      </c>
      <c r="E80" s="99"/>
      <c r="F80" s="99"/>
      <c r="G80" s="90"/>
      <c r="H80" s="95"/>
      <c r="I80" s="95"/>
      <c r="J80" s="90"/>
      <c r="K80" s="90"/>
      <c r="L80" s="90"/>
      <c r="M80" s="90"/>
      <c r="N80" s="90"/>
      <c r="O80" s="90"/>
    </row>
    <row r="81" spans="1:15" s="54" customFormat="1" ht="30">
      <c r="A81" s="98">
        <v>58</v>
      </c>
      <c r="B81" s="92" t="s">
        <v>221</v>
      </c>
      <c r="C81" s="69" t="s">
        <v>55</v>
      </c>
      <c r="D81" s="95">
        <v>1</v>
      </c>
      <c r="E81" s="99"/>
      <c r="F81" s="99"/>
      <c r="G81" s="90"/>
      <c r="H81" s="95"/>
      <c r="I81" s="95"/>
      <c r="J81" s="90"/>
      <c r="K81" s="90"/>
      <c r="L81" s="90"/>
      <c r="M81" s="90"/>
      <c r="N81" s="90"/>
      <c r="O81" s="90"/>
    </row>
    <row r="82" spans="1:15" s="54" customFormat="1" ht="18.75" customHeight="1">
      <c r="A82" s="98">
        <v>59</v>
      </c>
      <c r="B82" s="92" t="s">
        <v>81</v>
      </c>
      <c r="C82" s="69" t="s">
        <v>55</v>
      </c>
      <c r="D82" s="95">
        <v>1</v>
      </c>
      <c r="E82" s="99"/>
      <c r="F82" s="99"/>
      <c r="G82" s="90"/>
      <c r="H82" s="95"/>
      <c r="I82" s="95"/>
      <c r="J82" s="90"/>
      <c r="K82" s="90"/>
      <c r="L82" s="90"/>
      <c r="M82" s="90"/>
      <c r="N82" s="90"/>
      <c r="O82" s="90"/>
    </row>
    <row r="83" spans="1:15" s="54" customFormat="1" ht="18.75" customHeight="1">
      <c r="A83" s="98">
        <v>60</v>
      </c>
      <c r="B83" s="92" t="s">
        <v>93</v>
      </c>
      <c r="C83" s="69" t="s">
        <v>94</v>
      </c>
      <c r="D83" s="95">
        <v>0.8</v>
      </c>
      <c r="E83" s="99"/>
      <c r="F83" s="99"/>
      <c r="G83" s="90"/>
      <c r="H83" s="95"/>
      <c r="I83" s="95"/>
      <c r="J83" s="90"/>
      <c r="K83" s="90"/>
      <c r="L83" s="90"/>
      <c r="M83" s="90"/>
      <c r="N83" s="90"/>
      <c r="O83" s="90"/>
    </row>
    <row r="84" spans="1:15" s="54" customFormat="1" ht="18.75" customHeight="1">
      <c r="A84" s="98">
        <v>61</v>
      </c>
      <c r="B84" s="92" t="s">
        <v>85</v>
      </c>
      <c r="C84" s="69" t="s">
        <v>84</v>
      </c>
      <c r="D84" s="95">
        <v>38.6</v>
      </c>
      <c r="E84" s="99"/>
      <c r="F84" s="99"/>
      <c r="G84" s="90"/>
      <c r="H84" s="95"/>
      <c r="I84" s="95"/>
      <c r="J84" s="90"/>
      <c r="K84" s="90"/>
      <c r="L84" s="90"/>
      <c r="M84" s="90"/>
      <c r="N84" s="90"/>
      <c r="O84" s="90"/>
    </row>
    <row r="85" spans="1:15" s="54" customFormat="1" ht="18.75" customHeight="1">
      <c r="A85" s="98">
        <v>62</v>
      </c>
      <c r="B85" s="92" t="s">
        <v>86</v>
      </c>
      <c r="C85" s="69" t="s">
        <v>84</v>
      </c>
      <c r="D85" s="95">
        <v>56</v>
      </c>
      <c r="E85" s="99"/>
      <c r="F85" s="99"/>
      <c r="G85" s="90"/>
      <c r="H85" s="95"/>
      <c r="I85" s="95"/>
      <c r="J85" s="90"/>
      <c r="K85" s="90"/>
      <c r="L85" s="90"/>
      <c r="M85" s="90"/>
      <c r="N85" s="90"/>
      <c r="O85" s="90"/>
    </row>
    <row r="86" spans="1:15" s="54" customFormat="1" ht="18.75" customHeight="1">
      <c r="A86" s="98">
        <v>63</v>
      </c>
      <c r="B86" s="92" t="s">
        <v>87</v>
      </c>
      <c r="C86" s="69" t="s">
        <v>55</v>
      </c>
      <c r="D86" s="95">
        <v>1</v>
      </c>
      <c r="E86" s="99"/>
      <c r="F86" s="99"/>
      <c r="G86" s="90"/>
      <c r="H86" s="95"/>
      <c r="I86" s="95"/>
      <c r="J86" s="90"/>
      <c r="K86" s="90"/>
      <c r="L86" s="90"/>
      <c r="M86" s="90"/>
      <c r="N86" s="90"/>
      <c r="O86" s="90"/>
    </row>
    <row r="87" spans="1:15" ht="18.75" customHeight="1">
      <c r="A87" s="70"/>
      <c r="B87" s="65" t="s">
        <v>76</v>
      </c>
      <c r="C87" s="66"/>
      <c r="D87" s="89"/>
      <c r="E87" s="93"/>
      <c r="F87" s="93"/>
      <c r="G87" s="90"/>
      <c r="H87" s="94"/>
      <c r="I87" s="94"/>
      <c r="J87" s="90"/>
      <c r="K87" s="90"/>
      <c r="L87" s="90"/>
      <c r="M87" s="90"/>
      <c r="N87" s="90"/>
      <c r="O87" s="90"/>
    </row>
    <row r="88" spans="1:15" s="54" customFormat="1" ht="105">
      <c r="A88" s="98">
        <v>64</v>
      </c>
      <c r="B88" s="92" t="s">
        <v>101</v>
      </c>
      <c r="C88" s="69" t="s">
        <v>55</v>
      </c>
      <c r="D88" s="95">
        <v>2</v>
      </c>
      <c r="E88" s="99"/>
      <c r="F88" s="99"/>
      <c r="G88" s="90"/>
      <c r="H88" s="95"/>
      <c r="I88" s="95"/>
      <c r="J88" s="90"/>
      <c r="K88" s="90"/>
      <c r="L88" s="90"/>
      <c r="M88" s="90"/>
      <c r="N88" s="90"/>
      <c r="O88" s="90"/>
    </row>
    <row r="89" spans="1:15" s="54" customFormat="1" ht="18.75" customHeight="1">
      <c r="A89" s="98">
        <v>65</v>
      </c>
      <c r="B89" s="92" t="s">
        <v>81</v>
      </c>
      <c r="C89" s="69" t="s">
        <v>55</v>
      </c>
      <c r="D89" s="95">
        <v>1</v>
      </c>
      <c r="E89" s="99"/>
      <c r="F89" s="99"/>
      <c r="G89" s="90"/>
      <c r="H89" s="95"/>
      <c r="I89" s="95"/>
      <c r="J89" s="90"/>
      <c r="K89" s="90"/>
      <c r="L89" s="90"/>
      <c r="M89" s="90"/>
      <c r="N89" s="90"/>
      <c r="O89" s="90"/>
    </row>
    <row r="90" spans="1:15" s="54" customFormat="1" ht="18.75" customHeight="1">
      <c r="A90" s="98">
        <v>66</v>
      </c>
      <c r="B90" s="92" t="s">
        <v>93</v>
      </c>
      <c r="C90" s="69" t="s">
        <v>94</v>
      </c>
      <c r="D90" s="95">
        <v>4.4</v>
      </c>
      <c r="E90" s="99"/>
      <c r="F90" s="99"/>
      <c r="G90" s="90"/>
      <c r="H90" s="95"/>
      <c r="I90" s="95"/>
      <c r="J90" s="90"/>
      <c r="K90" s="90"/>
      <c r="L90" s="90"/>
      <c r="M90" s="90"/>
      <c r="N90" s="90"/>
      <c r="O90" s="90"/>
    </row>
    <row r="91" spans="1:15" s="54" customFormat="1" ht="30">
      <c r="A91" s="98">
        <v>67</v>
      </c>
      <c r="B91" s="92" t="s">
        <v>83</v>
      </c>
      <c r="C91" s="69" t="s">
        <v>84</v>
      </c>
      <c r="D91" s="95">
        <v>33.2</v>
      </c>
      <c r="E91" s="99"/>
      <c r="F91" s="99"/>
      <c r="G91" s="90"/>
      <c r="H91" s="95"/>
      <c r="I91" s="95"/>
      <c r="J91" s="90"/>
      <c r="K91" s="90"/>
      <c r="L91" s="90"/>
      <c r="M91" s="90"/>
      <c r="N91" s="90"/>
      <c r="O91" s="90"/>
    </row>
    <row r="92" spans="1:15" s="54" customFormat="1" ht="30">
      <c r="A92" s="98">
        <v>68</v>
      </c>
      <c r="B92" s="92" t="s">
        <v>222</v>
      </c>
      <c r="C92" s="69" t="s">
        <v>84</v>
      </c>
      <c r="D92" s="95">
        <v>6.4</v>
      </c>
      <c r="E92" s="99"/>
      <c r="F92" s="99"/>
      <c r="G92" s="90"/>
      <c r="H92" s="95"/>
      <c r="I92" s="95"/>
      <c r="J92" s="90"/>
      <c r="K92" s="90"/>
      <c r="L92" s="90"/>
      <c r="M92" s="90"/>
      <c r="N92" s="90"/>
      <c r="O92" s="90"/>
    </row>
    <row r="93" spans="1:15" s="54" customFormat="1" ht="18.75" customHeight="1">
      <c r="A93" s="98">
        <v>69</v>
      </c>
      <c r="B93" s="92" t="s">
        <v>85</v>
      </c>
      <c r="C93" s="69" t="s">
        <v>84</v>
      </c>
      <c r="D93" s="95">
        <v>2</v>
      </c>
      <c r="E93" s="99"/>
      <c r="F93" s="99"/>
      <c r="G93" s="90"/>
      <c r="H93" s="95"/>
      <c r="I93" s="95"/>
      <c r="J93" s="90"/>
      <c r="K93" s="90"/>
      <c r="L93" s="90"/>
      <c r="M93" s="90"/>
      <c r="N93" s="90"/>
      <c r="O93" s="90"/>
    </row>
    <row r="94" spans="1:15" s="54" customFormat="1" ht="18.75" customHeight="1">
      <c r="A94" s="98">
        <v>70</v>
      </c>
      <c r="B94" s="92" t="s">
        <v>86</v>
      </c>
      <c r="C94" s="69" t="s">
        <v>84</v>
      </c>
      <c r="D94" s="95">
        <v>73.7</v>
      </c>
      <c r="E94" s="99"/>
      <c r="F94" s="99"/>
      <c r="G94" s="90"/>
      <c r="H94" s="95"/>
      <c r="I94" s="95"/>
      <c r="J94" s="90"/>
      <c r="K94" s="90"/>
      <c r="L94" s="90"/>
      <c r="M94" s="90"/>
      <c r="N94" s="90"/>
      <c r="O94" s="90"/>
    </row>
    <row r="95" spans="1:15" s="54" customFormat="1" ht="18.75" customHeight="1">
      <c r="A95" s="98">
        <v>71</v>
      </c>
      <c r="B95" s="92" t="s">
        <v>87</v>
      </c>
      <c r="C95" s="69" t="s">
        <v>55</v>
      </c>
      <c r="D95" s="95">
        <v>1</v>
      </c>
      <c r="E95" s="99"/>
      <c r="F95" s="99"/>
      <c r="G95" s="90"/>
      <c r="H95" s="95"/>
      <c r="I95" s="95"/>
      <c r="J95" s="90"/>
      <c r="K95" s="90"/>
      <c r="L95" s="90"/>
      <c r="M95" s="90"/>
      <c r="N95" s="90"/>
      <c r="O95" s="90"/>
    </row>
    <row r="96" spans="1:15" ht="18.75" customHeight="1">
      <c r="A96" s="70"/>
      <c r="B96" s="65" t="s">
        <v>77</v>
      </c>
      <c r="C96" s="66"/>
      <c r="D96" s="89"/>
      <c r="E96" s="93"/>
      <c r="F96" s="93"/>
      <c r="G96" s="90"/>
      <c r="H96" s="94"/>
      <c r="I96" s="94"/>
      <c r="J96" s="90"/>
      <c r="K96" s="90"/>
      <c r="L96" s="90"/>
      <c r="M96" s="90"/>
      <c r="N96" s="90"/>
      <c r="O96" s="90"/>
    </row>
    <row r="97" spans="1:15" s="54" customFormat="1" ht="105">
      <c r="A97" s="98">
        <v>72</v>
      </c>
      <c r="B97" s="92" t="s">
        <v>101</v>
      </c>
      <c r="C97" s="69" t="s">
        <v>55</v>
      </c>
      <c r="D97" s="95">
        <v>1</v>
      </c>
      <c r="E97" s="99"/>
      <c r="F97" s="99"/>
      <c r="G97" s="90"/>
      <c r="H97" s="95"/>
      <c r="I97" s="95"/>
      <c r="J97" s="90"/>
      <c r="K97" s="90"/>
      <c r="L97" s="90"/>
      <c r="M97" s="90"/>
      <c r="N97" s="90"/>
      <c r="O97" s="90"/>
    </row>
    <row r="98" spans="1:15" s="54" customFormat="1" ht="30">
      <c r="A98" s="98">
        <v>73</v>
      </c>
      <c r="B98" s="92" t="s">
        <v>218</v>
      </c>
      <c r="C98" s="69" t="s">
        <v>55</v>
      </c>
      <c r="D98" s="95">
        <v>2</v>
      </c>
      <c r="E98" s="99"/>
      <c r="F98" s="99"/>
      <c r="G98" s="90"/>
      <c r="H98" s="95"/>
      <c r="I98" s="95"/>
      <c r="J98" s="90"/>
      <c r="K98" s="90"/>
      <c r="L98" s="90"/>
      <c r="M98" s="90"/>
      <c r="N98" s="90"/>
      <c r="O98" s="90"/>
    </row>
    <row r="99" spans="1:15" s="54" customFormat="1" ht="15.75">
      <c r="A99" s="98">
        <v>74</v>
      </c>
      <c r="B99" s="92" t="s">
        <v>217</v>
      </c>
      <c r="C99" s="69" t="s">
        <v>84</v>
      </c>
      <c r="D99" s="95">
        <v>2.1</v>
      </c>
      <c r="E99" s="99"/>
      <c r="F99" s="99"/>
      <c r="G99" s="90"/>
      <c r="H99" s="95"/>
      <c r="I99" s="95"/>
      <c r="J99" s="90"/>
      <c r="K99" s="90"/>
      <c r="L99" s="90"/>
      <c r="M99" s="90"/>
      <c r="N99" s="90"/>
      <c r="O99" s="90"/>
    </row>
    <row r="100" spans="1:15" s="54" customFormat="1" ht="18.75" customHeight="1">
      <c r="A100" s="98">
        <v>75</v>
      </c>
      <c r="B100" s="92" t="s">
        <v>81</v>
      </c>
      <c r="C100" s="69" t="s">
        <v>55</v>
      </c>
      <c r="D100" s="95">
        <v>1</v>
      </c>
      <c r="E100" s="99"/>
      <c r="F100" s="99"/>
      <c r="G100" s="90"/>
      <c r="H100" s="95"/>
      <c r="I100" s="95"/>
      <c r="J100" s="90"/>
      <c r="K100" s="90"/>
      <c r="L100" s="90"/>
      <c r="M100" s="90"/>
      <c r="N100" s="90"/>
      <c r="O100" s="90"/>
    </row>
    <row r="101" spans="1:15" s="54" customFormat="1" ht="18.75" customHeight="1">
      <c r="A101" s="98">
        <v>76</v>
      </c>
      <c r="B101" s="92" t="s">
        <v>86</v>
      </c>
      <c r="C101" s="69" t="s">
        <v>84</v>
      </c>
      <c r="D101" s="95">
        <v>53.3</v>
      </c>
      <c r="E101" s="99"/>
      <c r="F101" s="99"/>
      <c r="G101" s="90"/>
      <c r="H101" s="95"/>
      <c r="I101" s="95"/>
      <c r="J101" s="90"/>
      <c r="K101" s="90"/>
      <c r="L101" s="90"/>
      <c r="M101" s="90"/>
      <c r="N101" s="90"/>
      <c r="O101" s="90"/>
    </row>
    <row r="102" spans="1:15" ht="18.75" customHeight="1">
      <c r="A102" s="70"/>
      <c r="B102" s="65" t="s">
        <v>78</v>
      </c>
      <c r="C102" s="66"/>
      <c r="D102" s="89"/>
      <c r="E102" s="93"/>
      <c r="F102" s="93"/>
      <c r="G102" s="90"/>
      <c r="H102" s="94"/>
      <c r="I102" s="94"/>
      <c r="J102" s="90"/>
      <c r="K102" s="90"/>
      <c r="L102" s="90"/>
      <c r="M102" s="90"/>
      <c r="N102" s="90"/>
      <c r="O102" s="90"/>
    </row>
    <row r="103" spans="1:15" s="54" customFormat="1" ht="105">
      <c r="A103" s="98">
        <v>77</v>
      </c>
      <c r="B103" s="92" t="s">
        <v>101</v>
      </c>
      <c r="C103" s="69" t="s">
        <v>55</v>
      </c>
      <c r="D103" s="95">
        <v>1</v>
      </c>
      <c r="E103" s="99"/>
      <c r="F103" s="99"/>
      <c r="G103" s="90"/>
      <c r="H103" s="95"/>
      <c r="I103" s="95"/>
      <c r="J103" s="90"/>
      <c r="K103" s="90"/>
      <c r="L103" s="90"/>
      <c r="M103" s="90"/>
      <c r="N103" s="90"/>
      <c r="O103" s="90"/>
    </row>
    <row r="104" spans="1:15" s="54" customFormat="1" ht="15.75">
      <c r="A104" s="98">
        <v>78</v>
      </c>
      <c r="B104" s="92" t="s">
        <v>81</v>
      </c>
      <c r="C104" s="69" t="s">
        <v>55</v>
      </c>
      <c r="D104" s="95">
        <v>1</v>
      </c>
      <c r="E104" s="99"/>
      <c r="F104" s="99"/>
      <c r="G104" s="90"/>
      <c r="H104" s="95"/>
      <c r="I104" s="95"/>
      <c r="J104" s="90"/>
      <c r="K104" s="90"/>
      <c r="L104" s="90"/>
      <c r="M104" s="90"/>
      <c r="N104" s="90"/>
      <c r="O104" s="90"/>
    </row>
    <row r="105" spans="1:15" s="54" customFormat="1" ht="15.75">
      <c r="A105" s="98">
        <v>79</v>
      </c>
      <c r="B105" s="92" t="s">
        <v>86</v>
      </c>
      <c r="C105" s="69" t="s">
        <v>84</v>
      </c>
      <c r="D105" s="95">
        <v>55.4</v>
      </c>
      <c r="E105" s="99"/>
      <c r="F105" s="99"/>
      <c r="G105" s="90"/>
      <c r="H105" s="95"/>
      <c r="I105" s="95"/>
      <c r="J105" s="90"/>
      <c r="K105" s="90"/>
      <c r="L105" s="90"/>
      <c r="M105" s="90"/>
      <c r="N105" s="90"/>
      <c r="O105" s="90"/>
    </row>
    <row r="106" spans="1:15" s="54" customFormat="1" ht="15.75">
      <c r="A106" s="98">
        <v>80</v>
      </c>
      <c r="B106" s="92" t="s">
        <v>85</v>
      </c>
      <c r="C106" s="69" t="s">
        <v>84</v>
      </c>
      <c r="D106" s="95">
        <v>6.3</v>
      </c>
      <c r="E106" s="99"/>
      <c r="F106" s="99"/>
      <c r="G106" s="90"/>
      <c r="H106" s="95"/>
      <c r="I106" s="95"/>
      <c r="J106" s="90"/>
      <c r="K106" s="90"/>
      <c r="L106" s="90"/>
      <c r="M106" s="90"/>
      <c r="N106" s="90"/>
      <c r="O106" s="90"/>
    </row>
    <row r="107" spans="1:15" s="54" customFormat="1" ht="30">
      <c r="A107" s="98">
        <v>81</v>
      </c>
      <c r="B107" s="92" t="s">
        <v>218</v>
      </c>
      <c r="C107" s="69" t="s">
        <v>55</v>
      </c>
      <c r="D107" s="95">
        <v>1</v>
      </c>
      <c r="E107" s="99"/>
      <c r="F107" s="99"/>
      <c r="G107" s="90"/>
      <c r="H107" s="95"/>
      <c r="I107" s="95"/>
      <c r="J107" s="90"/>
      <c r="K107" s="90"/>
      <c r="L107" s="90"/>
      <c r="M107" s="90"/>
      <c r="N107" s="90"/>
      <c r="O107" s="90"/>
    </row>
    <row r="108" spans="1:15" ht="18.75" customHeight="1">
      <c r="A108" s="70"/>
      <c r="B108" s="65" t="s">
        <v>79</v>
      </c>
      <c r="C108" s="66"/>
      <c r="D108" s="89"/>
      <c r="E108" s="93"/>
      <c r="F108" s="93"/>
      <c r="G108" s="90"/>
      <c r="H108" s="94"/>
      <c r="I108" s="94"/>
      <c r="J108" s="90"/>
      <c r="K108" s="90"/>
      <c r="L108" s="90"/>
      <c r="M108" s="90"/>
      <c r="N108" s="90"/>
      <c r="O108" s="90"/>
    </row>
    <row r="109" spans="1:15" s="54" customFormat="1" ht="105">
      <c r="A109" s="98">
        <v>82</v>
      </c>
      <c r="B109" s="92" t="s">
        <v>101</v>
      </c>
      <c r="C109" s="69" t="s">
        <v>55</v>
      </c>
      <c r="D109" s="95">
        <v>1</v>
      </c>
      <c r="E109" s="99"/>
      <c r="F109" s="99"/>
      <c r="G109" s="90"/>
      <c r="H109" s="95"/>
      <c r="I109" s="95"/>
      <c r="J109" s="90"/>
      <c r="K109" s="90"/>
      <c r="L109" s="90"/>
      <c r="M109" s="90"/>
      <c r="N109" s="90"/>
      <c r="O109" s="90"/>
    </row>
    <row r="110" spans="1:15" s="54" customFormat="1" ht="15.75">
      <c r="A110" s="98">
        <v>83</v>
      </c>
      <c r="B110" s="92" t="s">
        <v>81</v>
      </c>
      <c r="C110" s="69" t="s">
        <v>55</v>
      </c>
      <c r="D110" s="95">
        <v>1</v>
      </c>
      <c r="E110" s="99"/>
      <c r="F110" s="99"/>
      <c r="G110" s="90"/>
      <c r="H110" s="95"/>
      <c r="I110" s="95"/>
      <c r="J110" s="90"/>
      <c r="K110" s="90"/>
      <c r="L110" s="90"/>
      <c r="M110" s="90"/>
      <c r="N110" s="90"/>
      <c r="O110" s="90"/>
    </row>
    <row r="111" spans="1:15" s="54" customFormat="1" ht="15.75">
      <c r="A111" s="98">
        <v>84</v>
      </c>
      <c r="B111" s="92" t="s">
        <v>87</v>
      </c>
      <c r="C111" s="69" t="s">
        <v>55</v>
      </c>
      <c r="D111" s="95">
        <v>1</v>
      </c>
      <c r="E111" s="99"/>
      <c r="F111" s="99"/>
      <c r="G111" s="90"/>
      <c r="H111" s="95"/>
      <c r="I111" s="95"/>
      <c r="J111" s="90"/>
      <c r="K111" s="90"/>
      <c r="L111" s="90"/>
      <c r="M111" s="90"/>
      <c r="N111" s="90"/>
      <c r="O111" s="90"/>
    </row>
    <row r="112" spans="1:15" s="54" customFormat="1" ht="15.75">
      <c r="A112" s="98">
        <v>85</v>
      </c>
      <c r="B112" s="92" t="s">
        <v>217</v>
      </c>
      <c r="C112" s="69" t="s">
        <v>84</v>
      </c>
      <c r="D112" s="95">
        <v>2.4</v>
      </c>
      <c r="E112" s="99"/>
      <c r="F112" s="99"/>
      <c r="G112" s="90"/>
      <c r="H112" s="95"/>
      <c r="I112" s="95"/>
      <c r="J112" s="90"/>
      <c r="K112" s="90"/>
      <c r="L112" s="90"/>
      <c r="M112" s="90"/>
      <c r="N112" s="90"/>
      <c r="O112" s="90"/>
    </row>
    <row r="113" spans="1:15" s="54" customFormat="1" ht="15.75">
      <c r="A113" s="98">
        <v>86</v>
      </c>
      <c r="B113" s="92" t="s">
        <v>86</v>
      </c>
      <c r="C113" s="69" t="s">
        <v>84</v>
      </c>
      <c r="D113" s="95">
        <v>55.6</v>
      </c>
      <c r="E113" s="99"/>
      <c r="F113" s="99"/>
      <c r="G113" s="90"/>
      <c r="H113" s="95"/>
      <c r="I113" s="95"/>
      <c r="J113" s="90"/>
      <c r="K113" s="90"/>
      <c r="L113" s="90"/>
      <c r="M113" s="90"/>
      <c r="N113" s="90"/>
      <c r="O113" s="90"/>
    </row>
    <row r="114" spans="1:15" ht="18.75" customHeight="1">
      <c r="A114" s="70"/>
      <c r="B114" s="65" t="s">
        <v>80</v>
      </c>
      <c r="C114" s="66"/>
      <c r="D114" s="89"/>
      <c r="E114" s="93"/>
      <c r="F114" s="93"/>
      <c r="G114" s="90"/>
      <c r="H114" s="94"/>
      <c r="I114" s="94"/>
      <c r="J114" s="90"/>
      <c r="K114" s="90"/>
      <c r="L114" s="90"/>
      <c r="M114" s="90"/>
      <c r="N114" s="90"/>
      <c r="O114" s="90"/>
    </row>
    <row r="115" spans="1:15" ht="105">
      <c r="A115" s="70">
        <v>84</v>
      </c>
      <c r="B115" s="92" t="s">
        <v>101</v>
      </c>
      <c r="C115" s="69" t="s">
        <v>55</v>
      </c>
      <c r="D115" s="89">
        <v>2</v>
      </c>
      <c r="E115" s="93"/>
      <c r="F115" s="93"/>
      <c r="G115" s="90"/>
      <c r="H115" s="94"/>
      <c r="I115" s="94"/>
      <c r="J115" s="90"/>
      <c r="K115" s="90"/>
      <c r="L115" s="90"/>
      <c r="M115" s="90"/>
      <c r="N115" s="90"/>
      <c r="O115" s="90"/>
    </row>
    <row r="116" spans="1:15" ht="30">
      <c r="A116" s="70">
        <v>88</v>
      </c>
      <c r="B116" s="92" t="s">
        <v>218</v>
      </c>
      <c r="C116" s="69" t="s">
        <v>55</v>
      </c>
      <c r="D116" s="89">
        <v>1</v>
      </c>
      <c r="E116" s="93"/>
      <c r="F116" s="93"/>
      <c r="G116" s="90"/>
      <c r="H116" s="94"/>
      <c r="I116" s="94"/>
      <c r="J116" s="90"/>
      <c r="K116" s="90"/>
      <c r="L116" s="90"/>
      <c r="M116" s="90"/>
      <c r="N116" s="90"/>
      <c r="O116" s="90"/>
    </row>
    <row r="117" spans="1:15" ht="15.75">
      <c r="A117" s="70">
        <v>89</v>
      </c>
      <c r="B117" s="92" t="s">
        <v>81</v>
      </c>
      <c r="C117" s="69" t="s">
        <v>55</v>
      </c>
      <c r="D117" s="89">
        <v>1</v>
      </c>
      <c r="E117" s="93"/>
      <c r="F117" s="93"/>
      <c r="G117" s="90"/>
      <c r="H117" s="94"/>
      <c r="I117" s="94"/>
      <c r="J117" s="90"/>
      <c r="K117" s="90"/>
      <c r="L117" s="90"/>
      <c r="M117" s="90"/>
      <c r="N117" s="90"/>
      <c r="O117" s="90"/>
    </row>
    <row r="118" spans="1:15" ht="15.75">
      <c r="A118" s="70">
        <v>90</v>
      </c>
      <c r="B118" s="92" t="s">
        <v>86</v>
      </c>
      <c r="C118" s="69" t="s">
        <v>84</v>
      </c>
      <c r="D118" s="89">
        <v>82.2</v>
      </c>
      <c r="E118" s="93"/>
      <c r="F118" s="93"/>
      <c r="G118" s="90"/>
      <c r="H118" s="94"/>
      <c r="I118" s="94"/>
      <c r="J118" s="90"/>
      <c r="K118" s="90"/>
      <c r="L118" s="90"/>
      <c r="M118" s="90"/>
      <c r="N118" s="90"/>
      <c r="O118" s="90"/>
    </row>
    <row r="119" spans="1:15" ht="15.75">
      <c r="A119" s="70">
        <v>91</v>
      </c>
      <c r="B119" s="92" t="s">
        <v>85</v>
      </c>
      <c r="C119" s="69" t="s">
        <v>84</v>
      </c>
      <c r="D119" s="89">
        <v>4.2</v>
      </c>
      <c r="E119" s="93"/>
      <c r="F119" s="93"/>
      <c r="G119" s="90"/>
      <c r="H119" s="94"/>
      <c r="I119" s="94"/>
      <c r="J119" s="90"/>
      <c r="K119" s="90"/>
      <c r="L119" s="90"/>
      <c r="M119" s="90"/>
      <c r="N119" s="90"/>
      <c r="O119" s="90"/>
    </row>
    <row r="120" spans="1:15" ht="15.75">
      <c r="A120" s="70">
        <v>92</v>
      </c>
      <c r="B120" s="92" t="s">
        <v>87</v>
      </c>
      <c r="C120" s="69" t="s">
        <v>55</v>
      </c>
      <c r="D120" s="89">
        <v>1</v>
      </c>
      <c r="E120" s="93"/>
      <c r="F120" s="93"/>
      <c r="G120" s="90"/>
      <c r="H120" s="94"/>
      <c r="I120" s="94"/>
      <c r="J120" s="90"/>
      <c r="K120" s="90"/>
      <c r="L120" s="90"/>
      <c r="M120" s="90"/>
      <c r="N120" s="90"/>
      <c r="O120" s="90"/>
    </row>
    <row r="121" spans="1:15" ht="18.75" customHeight="1">
      <c r="A121" s="70"/>
      <c r="B121" s="101" t="s">
        <v>95</v>
      </c>
      <c r="C121" s="66"/>
      <c r="D121" s="89"/>
      <c r="E121" s="93"/>
      <c r="F121" s="93"/>
      <c r="G121" s="90"/>
      <c r="H121" s="94"/>
      <c r="I121" s="94"/>
      <c r="J121" s="90"/>
      <c r="K121" s="90"/>
      <c r="L121" s="90"/>
      <c r="M121" s="90"/>
      <c r="N121" s="90"/>
      <c r="O121" s="90"/>
    </row>
    <row r="122" spans="1:15" ht="18.75" customHeight="1">
      <c r="A122" s="70">
        <v>93</v>
      </c>
      <c r="B122" s="92" t="s">
        <v>81</v>
      </c>
      <c r="C122" s="69" t="s">
        <v>55</v>
      </c>
      <c r="D122" s="89">
        <v>2</v>
      </c>
      <c r="E122" s="93"/>
      <c r="F122" s="93"/>
      <c r="G122" s="90"/>
      <c r="H122" s="94"/>
      <c r="I122" s="94"/>
      <c r="J122" s="90"/>
      <c r="K122" s="90"/>
      <c r="L122" s="90"/>
      <c r="M122" s="90"/>
      <c r="N122" s="90"/>
      <c r="O122" s="90"/>
    </row>
    <row r="123" spans="1:15" ht="18.75" customHeight="1">
      <c r="A123" s="70">
        <v>94</v>
      </c>
      <c r="B123" s="92" t="s">
        <v>86</v>
      </c>
      <c r="C123" s="69" t="s">
        <v>84</v>
      </c>
      <c r="D123" s="89">
        <v>190.6</v>
      </c>
      <c r="E123" s="93"/>
      <c r="F123" s="93"/>
      <c r="G123" s="90"/>
      <c r="H123" s="94"/>
      <c r="I123" s="94"/>
      <c r="J123" s="90"/>
      <c r="K123" s="90"/>
      <c r="L123" s="90"/>
      <c r="M123" s="90"/>
      <c r="N123" s="90"/>
      <c r="O123" s="90"/>
    </row>
    <row r="124" spans="1:15" ht="18.75" customHeight="1">
      <c r="A124" s="70"/>
      <c r="B124" s="101" t="s">
        <v>96</v>
      </c>
      <c r="C124" s="66"/>
      <c r="D124" s="89"/>
      <c r="E124" s="93"/>
      <c r="F124" s="93"/>
      <c r="G124" s="90"/>
      <c r="H124" s="94"/>
      <c r="I124" s="94"/>
      <c r="J124" s="90"/>
      <c r="K124" s="90"/>
      <c r="L124" s="90"/>
      <c r="M124" s="90"/>
      <c r="N124" s="90"/>
      <c r="O124" s="90"/>
    </row>
    <row r="125" spans="1:15" ht="30">
      <c r="A125" s="70">
        <v>95</v>
      </c>
      <c r="B125" s="74" t="s">
        <v>97</v>
      </c>
      <c r="C125" s="66" t="s">
        <v>94</v>
      </c>
      <c r="D125" s="89">
        <f>27*1.3</f>
        <v>35.1</v>
      </c>
      <c r="E125" s="93"/>
      <c r="F125" s="93"/>
      <c r="G125" s="90"/>
      <c r="H125" s="94"/>
      <c r="I125" s="94"/>
      <c r="J125" s="90"/>
      <c r="K125" s="90"/>
      <c r="L125" s="90"/>
      <c r="M125" s="90"/>
      <c r="N125" s="90"/>
      <c r="O125" s="90"/>
    </row>
    <row r="126" spans="1:15" ht="15">
      <c r="A126" s="75"/>
      <c r="B126" s="76"/>
      <c r="C126" s="76"/>
      <c r="D126" s="76"/>
      <c r="E126" s="76"/>
      <c r="F126" s="76"/>
      <c r="G126" s="190"/>
      <c r="H126" s="190"/>
      <c r="I126" s="190"/>
      <c r="J126" s="190"/>
      <c r="K126" s="78"/>
      <c r="L126" s="78"/>
      <c r="M126" s="78"/>
      <c r="N126" s="78"/>
      <c r="O126" s="79"/>
    </row>
    <row r="127" spans="1:15" ht="12.75">
      <c r="A127" s="177" t="s">
        <v>25</v>
      </c>
      <c r="B127" s="178"/>
      <c r="C127" s="178"/>
      <c r="D127" s="178"/>
      <c r="E127" s="178"/>
      <c r="F127" s="178"/>
      <c r="G127" s="178"/>
      <c r="H127" s="178"/>
      <c r="I127" s="178"/>
      <c r="J127" s="179"/>
      <c r="K127" s="79"/>
      <c r="L127" s="79"/>
      <c r="M127" s="79"/>
      <c r="N127" s="77"/>
      <c r="O127" s="79"/>
    </row>
    <row r="128" spans="1:15" ht="12.75">
      <c r="A128" s="177" t="s">
        <v>21</v>
      </c>
      <c r="B128" s="178"/>
      <c r="C128" s="178"/>
      <c r="D128" s="178"/>
      <c r="E128" s="178"/>
      <c r="F128" s="178"/>
      <c r="G128" s="178"/>
      <c r="H128" s="178"/>
      <c r="I128" s="178"/>
      <c r="J128" s="179"/>
      <c r="K128" s="79"/>
      <c r="L128" s="79"/>
      <c r="M128" s="79"/>
      <c r="N128" s="79"/>
      <c r="O128" s="79"/>
    </row>
    <row r="130" spans="1:15" ht="15">
      <c r="A130" s="80"/>
      <c r="B130" s="81"/>
      <c r="C130" s="82"/>
      <c r="D130" s="82"/>
      <c r="E130" s="83"/>
      <c r="F130" s="83"/>
      <c r="G130" s="83"/>
      <c r="H130" s="83"/>
      <c r="I130" s="192" t="s">
        <v>15</v>
      </c>
      <c r="J130" s="192"/>
      <c r="K130" s="83"/>
      <c r="L130" s="83"/>
      <c r="M130" s="83"/>
      <c r="N130" s="83"/>
      <c r="O130" s="84"/>
    </row>
    <row r="131" spans="1:15" ht="12.75">
      <c r="A131" s="195"/>
      <c r="B131" s="196"/>
      <c r="C131" s="196"/>
      <c r="D131" s="196"/>
      <c r="E131" s="196"/>
      <c r="F131" s="196"/>
      <c r="G131" s="196"/>
      <c r="H131" s="196"/>
      <c r="I131" s="196"/>
      <c r="J131" s="196"/>
      <c r="K131" s="196"/>
      <c r="L131" s="196"/>
      <c r="M131" s="196"/>
      <c r="N131" s="196"/>
      <c r="O131" s="196"/>
    </row>
    <row r="132" spans="1:15" ht="15">
      <c r="A132" s="80"/>
      <c r="B132" s="85"/>
      <c r="C132" s="80"/>
      <c r="D132" s="86"/>
      <c r="E132" s="86"/>
      <c r="F132" s="86"/>
      <c r="G132" s="80"/>
      <c r="H132" s="86"/>
      <c r="I132" s="86"/>
      <c r="J132" s="80"/>
      <c r="K132" s="86"/>
      <c r="L132" s="86"/>
      <c r="M132" s="86"/>
      <c r="N132" s="86"/>
      <c r="O132" s="86"/>
    </row>
    <row r="133" spans="1:15" ht="15">
      <c r="A133" s="80"/>
      <c r="B133" s="85"/>
      <c r="C133" s="80"/>
      <c r="D133" s="86"/>
      <c r="E133" s="86"/>
      <c r="F133" s="86"/>
      <c r="G133" s="80"/>
      <c r="H133" s="86"/>
      <c r="I133" s="86"/>
      <c r="J133" s="80"/>
      <c r="K133" s="86"/>
      <c r="L133" s="86"/>
      <c r="M133" s="86"/>
      <c r="N133" s="86"/>
      <c r="O133" s="86"/>
    </row>
    <row r="134" spans="1:15" ht="15">
      <c r="A134" s="80"/>
      <c r="B134" s="85"/>
      <c r="C134" s="80"/>
      <c r="D134" s="86"/>
      <c r="E134" s="86"/>
      <c r="F134" s="86"/>
      <c r="G134" s="80"/>
      <c r="H134" s="86"/>
      <c r="I134" s="86"/>
      <c r="J134" s="80"/>
      <c r="K134" s="86"/>
      <c r="L134" s="86"/>
      <c r="M134" s="86"/>
      <c r="N134" s="86"/>
      <c r="O134" s="86"/>
    </row>
    <row r="135" spans="1:15" ht="15.75">
      <c r="A135" s="80"/>
      <c r="B135" s="31" t="s">
        <v>18</v>
      </c>
      <c r="C135" s="32"/>
      <c r="D135" s="87"/>
      <c r="E135" s="50"/>
      <c r="F135" s="50"/>
      <c r="G135" s="50"/>
      <c r="H135" s="193"/>
      <c r="I135" s="193"/>
      <c r="J135" s="143"/>
      <c r="K135" s="143"/>
      <c r="L135" s="191"/>
      <c r="M135" s="191"/>
      <c r="N135" s="86"/>
      <c r="O135" s="86"/>
    </row>
    <row r="136" spans="1:15" ht="19.5">
      <c r="A136" s="28"/>
      <c r="B136" s="31"/>
      <c r="C136" s="31"/>
      <c r="D136" s="52" t="s">
        <v>19</v>
      </c>
      <c r="E136" s="52"/>
      <c r="F136" s="52"/>
      <c r="G136" s="52"/>
      <c r="H136" s="52"/>
      <c r="I136" s="52"/>
      <c r="N136" s="28"/>
      <c r="O136" s="28"/>
    </row>
    <row r="137" spans="1:15" ht="15.75">
      <c r="A137" s="28"/>
      <c r="B137" s="32"/>
      <c r="C137" s="28"/>
      <c r="D137" s="28"/>
      <c r="E137" s="86"/>
      <c r="F137" s="86"/>
      <c r="G137" s="88"/>
      <c r="H137" s="39"/>
      <c r="I137" s="39"/>
      <c r="J137" s="28"/>
      <c r="K137" s="28"/>
      <c r="L137" s="28"/>
      <c r="M137" s="28"/>
      <c r="N137" s="28"/>
      <c r="O137" s="28"/>
    </row>
    <row r="138" spans="1:15" ht="15.75">
      <c r="A138" s="28"/>
      <c r="B138" s="32"/>
      <c r="C138" s="28"/>
      <c r="D138" s="28"/>
      <c r="E138" s="86"/>
      <c r="F138" s="86"/>
      <c r="G138" s="88"/>
      <c r="H138" s="39"/>
      <c r="I138" s="39"/>
      <c r="J138" s="28"/>
      <c r="K138" s="28"/>
      <c r="L138" s="28"/>
      <c r="M138" s="28"/>
      <c r="N138" s="28"/>
      <c r="O138" s="28"/>
    </row>
    <row r="139" spans="1:15" ht="15.75">
      <c r="A139" s="28"/>
      <c r="B139" s="32"/>
      <c r="C139" s="28"/>
      <c r="D139" s="28"/>
      <c r="E139" s="28"/>
      <c r="F139" s="28"/>
      <c r="G139" s="39"/>
      <c r="H139" s="39"/>
      <c r="I139" s="39"/>
      <c r="J139" s="28"/>
      <c r="K139" s="28"/>
      <c r="L139" s="28"/>
      <c r="M139" s="28"/>
      <c r="N139" s="28"/>
      <c r="O139" s="28"/>
    </row>
    <row r="140" spans="1:15" ht="15.75">
      <c r="A140" s="28"/>
      <c r="B140" s="32"/>
      <c r="C140" s="28"/>
      <c r="D140" s="28"/>
      <c r="E140" s="28"/>
      <c r="F140" s="28"/>
      <c r="G140" s="39"/>
      <c r="H140" s="39"/>
      <c r="I140" s="39"/>
      <c r="J140" s="28"/>
      <c r="K140" s="28"/>
      <c r="L140" s="28"/>
      <c r="M140" s="28"/>
      <c r="N140" s="28"/>
      <c r="O140" s="28"/>
    </row>
    <row r="141" spans="1:15" ht="15.75">
      <c r="A141" s="28"/>
      <c r="B141" s="32"/>
      <c r="C141" s="28"/>
      <c r="D141" s="28"/>
      <c r="E141" s="28"/>
      <c r="F141" s="28"/>
      <c r="G141" s="39"/>
      <c r="H141" s="39"/>
      <c r="I141" s="39"/>
      <c r="J141" s="28"/>
      <c r="K141" s="28"/>
      <c r="L141" s="28"/>
      <c r="M141" s="28"/>
      <c r="N141" s="28"/>
      <c r="O141" s="28"/>
    </row>
    <row r="142" spans="1:15" ht="15.75">
      <c r="A142" s="28"/>
      <c r="B142" s="32"/>
      <c r="C142" s="28"/>
      <c r="D142" s="28"/>
      <c r="E142" s="28"/>
      <c r="F142" s="28"/>
      <c r="G142" s="39"/>
      <c r="H142" s="39"/>
      <c r="I142" s="39"/>
      <c r="J142" s="28"/>
      <c r="K142" s="28"/>
      <c r="L142" s="28"/>
      <c r="M142" s="28"/>
      <c r="N142" s="28"/>
      <c r="O142" s="28"/>
    </row>
    <row r="143" spans="1:15" ht="15.75">
      <c r="A143" s="28"/>
      <c r="B143" s="32"/>
      <c r="C143" s="28"/>
      <c r="D143" s="28"/>
      <c r="E143" s="28"/>
      <c r="F143" s="28"/>
      <c r="G143" s="39"/>
      <c r="H143" s="39"/>
      <c r="I143" s="39"/>
      <c r="J143" s="28"/>
      <c r="K143" s="28"/>
      <c r="L143" s="28"/>
      <c r="M143" s="28"/>
      <c r="N143" s="28"/>
      <c r="O143" s="28"/>
    </row>
    <row r="144" spans="1:15" ht="15.75">
      <c r="A144" s="28"/>
      <c r="B144" s="32"/>
      <c r="C144" s="28"/>
      <c r="D144" s="28"/>
      <c r="E144" s="28"/>
      <c r="F144" s="28"/>
      <c r="G144" s="39"/>
      <c r="H144" s="39"/>
      <c r="I144" s="39"/>
      <c r="J144" s="28"/>
      <c r="K144" s="28"/>
      <c r="L144" s="28"/>
      <c r="M144" s="28"/>
      <c r="N144" s="28"/>
      <c r="O144" s="28"/>
    </row>
    <row r="145" spans="1:15" ht="15.75">
      <c r="A145" s="28"/>
      <c r="B145" s="32"/>
      <c r="C145" s="28"/>
      <c r="D145" s="28"/>
      <c r="E145" s="28"/>
      <c r="F145" s="28"/>
      <c r="G145" s="39"/>
      <c r="H145" s="39"/>
      <c r="I145" s="39"/>
      <c r="J145" s="28"/>
      <c r="K145" s="28"/>
      <c r="L145" s="28"/>
      <c r="M145" s="28"/>
      <c r="N145" s="28"/>
      <c r="O145" s="28"/>
    </row>
    <row r="146" spans="1:15" ht="15.75">
      <c r="A146" s="28"/>
      <c r="B146" s="32"/>
      <c r="C146" s="28"/>
      <c r="D146" s="28"/>
      <c r="E146" s="28"/>
      <c r="F146" s="28"/>
      <c r="G146" s="39"/>
      <c r="H146" s="39"/>
      <c r="I146" s="39"/>
      <c r="J146" s="28"/>
      <c r="K146" s="28"/>
      <c r="L146" s="28"/>
      <c r="M146" s="28"/>
      <c r="N146" s="28"/>
      <c r="O146" s="28"/>
    </row>
    <row r="147" spans="1:15" ht="15.75">
      <c r="A147" s="28"/>
      <c r="B147" s="32"/>
      <c r="C147" s="28"/>
      <c r="D147" s="28"/>
      <c r="E147" s="28"/>
      <c r="F147" s="28"/>
      <c r="G147" s="39"/>
      <c r="H147" s="39"/>
      <c r="I147" s="39"/>
      <c r="J147" s="28"/>
      <c r="K147" s="28"/>
      <c r="L147" s="28"/>
      <c r="M147" s="28"/>
      <c r="N147" s="28"/>
      <c r="O147" s="28"/>
    </row>
    <row r="148" spans="1:15" ht="15.75">
      <c r="A148" s="28"/>
      <c r="B148" s="32"/>
      <c r="C148" s="28"/>
      <c r="D148" s="28"/>
      <c r="E148" s="28"/>
      <c r="F148" s="28"/>
      <c r="G148" s="39"/>
      <c r="H148" s="39"/>
      <c r="I148" s="39"/>
      <c r="J148" s="28"/>
      <c r="K148" s="28"/>
      <c r="L148" s="28"/>
      <c r="M148" s="28"/>
      <c r="N148" s="28"/>
      <c r="O148" s="28"/>
    </row>
    <row r="149" spans="1:15" ht="15.75">
      <c r="A149" s="28"/>
      <c r="B149" s="32"/>
      <c r="C149" s="28"/>
      <c r="D149" s="28"/>
      <c r="E149" s="28"/>
      <c r="F149" s="28"/>
      <c r="G149" s="39"/>
      <c r="H149" s="39"/>
      <c r="I149" s="39"/>
      <c r="J149" s="28"/>
      <c r="K149" s="28"/>
      <c r="L149" s="28"/>
      <c r="M149" s="28"/>
      <c r="N149" s="28"/>
      <c r="O149" s="28"/>
    </row>
    <row r="150" spans="1:15" ht="15.75">
      <c r="A150" s="28"/>
      <c r="B150" s="32"/>
      <c r="C150" s="28"/>
      <c r="D150" s="28"/>
      <c r="E150" s="28"/>
      <c r="F150" s="28"/>
      <c r="G150" s="39"/>
      <c r="H150" s="39"/>
      <c r="I150" s="39"/>
      <c r="J150" s="28"/>
      <c r="K150" s="28"/>
      <c r="L150" s="28"/>
      <c r="M150" s="28"/>
      <c r="N150" s="28"/>
      <c r="O150" s="28"/>
    </row>
    <row r="151" spans="1:15" ht="15.75">
      <c r="A151" s="28"/>
      <c r="B151" s="32"/>
      <c r="C151" s="28"/>
      <c r="D151" s="28"/>
      <c r="E151" s="28"/>
      <c r="F151" s="28"/>
      <c r="G151" s="39"/>
      <c r="H151" s="39"/>
      <c r="I151" s="39"/>
      <c r="J151" s="28"/>
      <c r="K151" s="28"/>
      <c r="L151" s="28"/>
      <c r="M151" s="28"/>
      <c r="N151" s="28"/>
      <c r="O151" s="28"/>
    </row>
    <row r="152" spans="1:15" ht="15.75">
      <c r="A152" s="28"/>
      <c r="B152" s="32"/>
      <c r="C152" s="28"/>
      <c r="D152" s="28"/>
      <c r="E152" s="28"/>
      <c r="F152" s="28"/>
      <c r="G152" s="39"/>
      <c r="H152" s="39"/>
      <c r="I152" s="39"/>
      <c r="J152" s="28"/>
      <c r="K152" s="28"/>
      <c r="L152" s="28"/>
      <c r="M152" s="28"/>
      <c r="N152" s="28"/>
      <c r="O152" s="28"/>
    </row>
    <row r="153" spans="1:15" ht="15.75">
      <c r="A153" s="28"/>
      <c r="B153" s="32"/>
      <c r="C153" s="28"/>
      <c r="D153" s="28"/>
      <c r="E153" s="28"/>
      <c r="F153" s="28"/>
      <c r="G153" s="39"/>
      <c r="H153" s="39"/>
      <c r="I153" s="39"/>
      <c r="J153" s="28"/>
      <c r="K153" s="28"/>
      <c r="L153" s="28"/>
      <c r="M153" s="28"/>
      <c r="N153" s="28"/>
      <c r="O153" s="28"/>
    </row>
    <row r="154" spans="1:15" ht="15.75">
      <c r="A154" s="28"/>
      <c r="B154" s="32"/>
      <c r="C154" s="28"/>
      <c r="D154" s="28"/>
      <c r="E154" s="28"/>
      <c r="F154" s="28"/>
      <c r="G154" s="39"/>
      <c r="H154" s="39"/>
      <c r="I154" s="39"/>
      <c r="J154" s="28"/>
      <c r="K154" s="28"/>
      <c r="L154" s="28"/>
      <c r="M154" s="28"/>
      <c r="N154" s="28"/>
      <c r="O154" s="28"/>
    </row>
    <row r="155" spans="1:15" ht="15.75">
      <c r="A155" s="28"/>
      <c r="B155" s="32"/>
      <c r="C155" s="28"/>
      <c r="D155" s="28"/>
      <c r="E155" s="28"/>
      <c r="F155" s="28"/>
      <c r="G155" s="39"/>
      <c r="H155" s="39"/>
      <c r="I155" s="39"/>
      <c r="J155" s="28"/>
      <c r="K155" s="28"/>
      <c r="L155" s="28"/>
      <c r="M155" s="28"/>
      <c r="N155" s="28"/>
      <c r="O155" s="28"/>
    </row>
    <row r="156" spans="1:15" ht="15.75">
      <c r="A156" s="28"/>
      <c r="B156" s="32"/>
      <c r="C156" s="28"/>
      <c r="D156" s="28"/>
      <c r="E156" s="28"/>
      <c r="F156" s="28"/>
      <c r="G156" s="39"/>
      <c r="H156" s="39"/>
      <c r="I156" s="39"/>
      <c r="J156" s="28"/>
      <c r="K156" s="28"/>
      <c r="L156" s="28"/>
      <c r="M156" s="28"/>
      <c r="N156" s="28"/>
      <c r="O156" s="28"/>
    </row>
    <row r="157" spans="1:15" ht="15.75">
      <c r="A157" s="28"/>
      <c r="B157" s="32"/>
      <c r="C157" s="28"/>
      <c r="D157" s="28"/>
      <c r="E157" s="28"/>
      <c r="F157" s="28"/>
      <c r="G157" s="39"/>
      <c r="H157" s="39"/>
      <c r="I157" s="39"/>
      <c r="J157" s="28"/>
      <c r="K157" s="28"/>
      <c r="L157" s="28"/>
      <c r="M157" s="28"/>
      <c r="N157" s="28"/>
      <c r="O157" s="28"/>
    </row>
    <row r="158" spans="1:15" ht="15.75">
      <c r="A158" s="28"/>
      <c r="B158" s="32"/>
      <c r="C158" s="28"/>
      <c r="D158" s="28"/>
      <c r="E158" s="28"/>
      <c r="F158" s="28"/>
      <c r="G158" s="39"/>
      <c r="H158" s="39"/>
      <c r="I158" s="39"/>
      <c r="J158" s="28"/>
      <c r="K158" s="28"/>
      <c r="L158" s="28"/>
      <c r="M158" s="28"/>
      <c r="N158" s="28"/>
      <c r="O158" s="28"/>
    </row>
    <row r="159" spans="1:15" ht="15.75">
      <c r="A159" s="28"/>
      <c r="B159" s="32"/>
      <c r="C159" s="28"/>
      <c r="D159" s="28"/>
      <c r="E159" s="28"/>
      <c r="F159" s="28"/>
      <c r="G159" s="39"/>
      <c r="H159" s="39"/>
      <c r="I159" s="39"/>
      <c r="J159" s="28"/>
      <c r="K159" s="28"/>
      <c r="L159" s="28"/>
      <c r="M159" s="28"/>
      <c r="N159" s="28"/>
      <c r="O159" s="28"/>
    </row>
    <row r="160" spans="1:15" ht="15.75">
      <c r="A160" s="28"/>
      <c r="B160" s="32"/>
      <c r="C160" s="28"/>
      <c r="D160" s="28"/>
      <c r="E160" s="28"/>
      <c r="F160" s="28"/>
      <c r="G160" s="39"/>
      <c r="H160" s="39"/>
      <c r="I160" s="39"/>
      <c r="J160" s="28"/>
      <c r="K160" s="28"/>
      <c r="L160" s="28"/>
      <c r="M160" s="28"/>
      <c r="N160" s="28"/>
      <c r="O160" s="28"/>
    </row>
    <row r="161" spans="1:15" ht="15.75">
      <c r="A161" s="28"/>
      <c r="B161" s="32"/>
      <c r="C161" s="28"/>
      <c r="D161" s="28"/>
      <c r="E161" s="28"/>
      <c r="F161" s="28"/>
      <c r="G161" s="39"/>
      <c r="H161" s="39"/>
      <c r="I161" s="39"/>
      <c r="J161" s="28"/>
      <c r="K161" s="28"/>
      <c r="L161" s="28"/>
      <c r="M161" s="28"/>
      <c r="N161" s="28"/>
      <c r="O161" s="28"/>
    </row>
    <row r="162" spans="1:15" ht="15.75">
      <c r="A162" s="28"/>
      <c r="B162" s="32"/>
      <c r="C162" s="28"/>
      <c r="D162" s="28"/>
      <c r="E162" s="28"/>
      <c r="F162" s="28"/>
      <c r="G162" s="39"/>
      <c r="H162" s="39"/>
      <c r="I162" s="39"/>
      <c r="J162" s="28"/>
      <c r="K162" s="28"/>
      <c r="L162" s="28"/>
      <c r="M162" s="28"/>
      <c r="N162" s="28"/>
      <c r="O162" s="28"/>
    </row>
    <row r="163" spans="1:15" ht="15.75">
      <c r="A163" s="28"/>
      <c r="B163" s="32"/>
      <c r="C163" s="28"/>
      <c r="D163" s="28"/>
      <c r="E163" s="28"/>
      <c r="F163" s="28"/>
      <c r="G163" s="39"/>
      <c r="H163" s="39"/>
      <c r="I163" s="39"/>
      <c r="J163" s="28"/>
      <c r="K163" s="28"/>
      <c r="L163" s="28"/>
      <c r="M163" s="28"/>
      <c r="N163" s="28"/>
      <c r="O163" s="28"/>
    </row>
    <row r="164" spans="1:15" ht="15.75">
      <c r="A164" s="28"/>
      <c r="B164" s="32"/>
      <c r="C164" s="28"/>
      <c r="D164" s="28"/>
      <c r="E164" s="28"/>
      <c r="F164" s="28"/>
      <c r="G164" s="39"/>
      <c r="H164" s="39"/>
      <c r="I164" s="39"/>
      <c r="J164" s="28"/>
      <c r="K164" s="28"/>
      <c r="L164" s="28"/>
      <c r="M164" s="28"/>
      <c r="N164" s="28"/>
      <c r="O164" s="28"/>
    </row>
    <row r="165" spans="1:15" ht="15.75">
      <c r="A165" s="28"/>
      <c r="B165" s="32"/>
      <c r="C165" s="28"/>
      <c r="D165" s="28"/>
      <c r="E165" s="28"/>
      <c r="F165" s="28"/>
      <c r="G165" s="39"/>
      <c r="H165" s="39"/>
      <c r="I165" s="39"/>
      <c r="J165" s="28"/>
      <c r="K165" s="28"/>
      <c r="L165" s="28"/>
      <c r="M165" s="28"/>
      <c r="N165" s="28"/>
      <c r="O165" s="28"/>
    </row>
    <row r="166" spans="1:15" ht="15.75">
      <c r="A166" s="28"/>
      <c r="B166" s="32"/>
      <c r="C166" s="28"/>
      <c r="D166" s="28"/>
      <c r="E166" s="28"/>
      <c r="F166" s="28"/>
      <c r="G166" s="39"/>
      <c r="H166" s="39"/>
      <c r="I166" s="39"/>
      <c r="J166" s="28"/>
      <c r="K166" s="28"/>
      <c r="L166" s="28"/>
      <c r="M166" s="28"/>
      <c r="N166" s="28"/>
      <c r="O166" s="28"/>
    </row>
    <row r="167" spans="1:15" ht="15.75">
      <c r="A167" s="28"/>
      <c r="B167" s="32"/>
      <c r="C167" s="28"/>
      <c r="D167" s="28"/>
      <c r="E167" s="28"/>
      <c r="F167" s="28"/>
      <c r="G167" s="39"/>
      <c r="H167" s="39"/>
      <c r="I167" s="39"/>
      <c r="J167" s="28"/>
      <c r="K167" s="28"/>
      <c r="L167" s="28"/>
      <c r="M167" s="28"/>
      <c r="N167" s="28"/>
      <c r="O167" s="28"/>
    </row>
    <row r="168" spans="1:15" ht="15.75">
      <c r="A168" s="28"/>
      <c r="B168" s="32"/>
      <c r="C168" s="28"/>
      <c r="D168" s="28"/>
      <c r="E168" s="28"/>
      <c r="F168" s="28"/>
      <c r="G168" s="39"/>
      <c r="H168" s="39"/>
      <c r="I168" s="39"/>
      <c r="J168" s="28"/>
      <c r="K168" s="28"/>
      <c r="L168" s="28"/>
      <c r="M168" s="28"/>
      <c r="N168" s="28"/>
      <c r="O168" s="28"/>
    </row>
    <row r="169" spans="1:15" ht="15.75">
      <c r="A169" s="28"/>
      <c r="B169" s="32"/>
      <c r="C169" s="28"/>
      <c r="D169" s="28"/>
      <c r="E169" s="28"/>
      <c r="F169" s="28"/>
      <c r="G169" s="39"/>
      <c r="H169" s="39"/>
      <c r="I169" s="39"/>
      <c r="J169" s="28"/>
      <c r="K169" s="28"/>
      <c r="L169" s="28"/>
      <c r="M169" s="28"/>
      <c r="N169" s="28"/>
      <c r="O169" s="28"/>
    </row>
    <row r="170" spans="1:15" ht="15.75">
      <c r="A170" s="28"/>
      <c r="B170" s="32"/>
      <c r="C170" s="28"/>
      <c r="D170" s="28"/>
      <c r="E170" s="28"/>
      <c r="F170" s="28"/>
      <c r="G170" s="39"/>
      <c r="H170" s="39"/>
      <c r="I170" s="39"/>
      <c r="J170" s="28"/>
      <c r="K170" s="28"/>
      <c r="L170" s="28"/>
      <c r="M170" s="28"/>
      <c r="N170" s="28"/>
      <c r="O170" s="28"/>
    </row>
    <row r="171" spans="1:15" ht="15.75">
      <c r="A171" s="28"/>
      <c r="B171" s="32"/>
      <c r="C171" s="28"/>
      <c r="D171" s="28"/>
      <c r="E171" s="28"/>
      <c r="F171" s="28"/>
      <c r="G171" s="39"/>
      <c r="H171" s="39"/>
      <c r="I171" s="39"/>
      <c r="J171" s="28"/>
      <c r="K171" s="28"/>
      <c r="L171" s="28"/>
      <c r="M171" s="28"/>
      <c r="N171" s="28"/>
      <c r="O171" s="28"/>
    </row>
    <row r="172" spans="1:15" ht="15.75">
      <c r="A172" s="28"/>
      <c r="B172" s="32"/>
      <c r="C172" s="28"/>
      <c r="D172" s="28"/>
      <c r="E172" s="28"/>
      <c r="F172" s="28"/>
      <c r="G172" s="39"/>
      <c r="H172" s="39"/>
      <c r="I172" s="39"/>
      <c r="J172" s="28"/>
      <c r="K172" s="28"/>
      <c r="L172" s="28"/>
      <c r="M172" s="28"/>
      <c r="N172" s="28"/>
      <c r="O172" s="28"/>
    </row>
    <row r="173" spans="1:15" ht="15.75">
      <c r="A173" s="28"/>
      <c r="B173" s="32"/>
      <c r="C173" s="28"/>
      <c r="D173" s="28"/>
      <c r="E173" s="28"/>
      <c r="F173" s="28"/>
      <c r="G173" s="39"/>
      <c r="H173" s="39"/>
      <c r="I173" s="39"/>
      <c r="J173" s="28"/>
      <c r="K173" s="28"/>
      <c r="L173" s="28"/>
      <c r="M173" s="28"/>
      <c r="N173" s="28"/>
      <c r="O173" s="28"/>
    </row>
    <row r="174" spans="1:15" ht="15.75">
      <c r="A174" s="28"/>
      <c r="B174" s="32"/>
      <c r="C174" s="28"/>
      <c r="D174" s="28"/>
      <c r="E174" s="28"/>
      <c r="F174" s="28"/>
      <c r="G174" s="39"/>
      <c r="H174" s="39"/>
      <c r="I174" s="39"/>
      <c r="J174" s="28"/>
      <c r="K174" s="28"/>
      <c r="L174" s="28"/>
      <c r="M174" s="28"/>
      <c r="N174" s="28"/>
      <c r="O174" s="28"/>
    </row>
    <row r="175" spans="1:15" ht="15.75">
      <c r="A175" s="28"/>
      <c r="B175" s="32"/>
      <c r="C175" s="28"/>
      <c r="D175" s="28"/>
      <c r="E175" s="28"/>
      <c r="F175" s="28"/>
      <c r="G175" s="39"/>
      <c r="H175" s="39"/>
      <c r="I175" s="39"/>
      <c r="J175" s="28"/>
      <c r="K175" s="28"/>
      <c r="L175" s="28"/>
      <c r="M175" s="28"/>
      <c r="N175" s="28"/>
      <c r="O175" s="28"/>
    </row>
    <row r="176" spans="1:15" ht="15.75">
      <c r="A176" s="28"/>
      <c r="B176" s="32"/>
      <c r="C176" s="28"/>
      <c r="D176" s="28"/>
      <c r="E176" s="28"/>
      <c r="F176" s="28"/>
      <c r="G176" s="39"/>
      <c r="H176" s="39"/>
      <c r="I176" s="39"/>
      <c r="J176" s="28"/>
      <c r="K176" s="28"/>
      <c r="L176" s="28"/>
      <c r="M176" s="28"/>
      <c r="N176" s="28"/>
      <c r="O176" s="28"/>
    </row>
    <row r="177" spans="1:15" ht="15.75">
      <c r="A177" s="28"/>
      <c r="B177" s="32"/>
      <c r="C177" s="28"/>
      <c r="D177" s="28"/>
      <c r="E177" s="28"/>
      <c r="F177" s="28"/>
      <c r="G177" s="39"/>
      <c r="H177" s="39"/>
      <c r="I177" s="39"/>
      <c r="J177" s="28"/>
      <c r="K177" s="28"/>
      <c r="L177" s="28"/>
      <c r="M177" s="28"/>
      <c r="N177" s="28"/>
      <c r="O177" s="28"/>
    </row>
    <row r="178" spans="1:15" ht="15.75">
      <c r="A178" s="28"/>
      <c r="B178" s="32"/>
      <c r="C178" s="28"/>
      <c r="D178" s="28"/>
      <c r="E178" s="28"/>
      <c r="F178" s="28"/>
      <c r="G178" s="39"/>
      <c r="H178" s="39"/>
      <c r="I178" s="39"/>
      <c r="J178" s="28"/>
      <c r="K178" s="28"/>
      <c r="L178" s="28"/>
      <c r="M178" s="28"/>
      <c r="N178" s="28"/>
      <c r="O178" s="28"/>
    </row>
    <row r="179" spans="1:15" ht="15.75">
      <c r="A179" s="28"/>
      <c r="B179" s="32"/>
      <c r="C179" s="28"/>
      <c r="D179" s="28"/>
      <c r="E179" s="28"/>
      <c r="F179" s="28"/>
      <c r="G179" s="39"/>
      <c r="H179" s="39"/>
      <c r="I179" s="39"/>
      <c r="J179" s="28"/>
      <c r="K179" s="28"/>
      <c r="L179" s="28"/>
      <c r="M179" s="28"/>
      <c r="N179" s="28"/>
      <c r="O179" s="28"/>
    </row>
    <row r="180" spans="1:15" ht="15.75">
      <c r="A180" s="28"/>
      <c r="B180" s="32"/>
      <c r="C180" s="28"/>
      <c r="D180" s="28"/>
      <c r="E180" s="28"/>
      <c r="F180" s="28"/>
      <c r="G180" s="39"/>
      <c r="H180" s="39"/>
      <c r="I180" s="39"/>
      <c r="J180" s="28"/>
      <c r="K180" s="28"/>
      <c r="L180" s="28"/>
      <c r="M180" s="28"/>
      <c r="N180" s="28"/>
      <c r="O180" s="28"/>
    </row>
    <row r="181" spans="1:15" ht="15.75">
      <c r="A181" s="28"/>
      <c r="B181" s="32"/>
      <c r="C181" s="28"/>
      <c r="D181" s="28"/>
      <c r="E181" s="28"/>
      <c r="F181" s="28"/>
      <c r="G181" s="39"/>
      <c r="H181" s="39"/>
      <c r="I181" s="39"/>
      <c r="J181" s="28"/>
      <c r="K181" s="28"/>
      <c r="L181" s="28"/>
      <c r="M181" s="28"/>
      <c r="N181" s="28"/>
      <c r="O181" s="28"/>
    </row>
    <row r="182" spans="1:15" ht="15.75">
      <c r="A182" s="28"/>
      <c r="B182" s="32"/>
      <c r="C182" s="28"/>
      <c r="D182" s="28"/>
      <c r="E182" s="28"/>
      <c r="F182" s="28"/>
      <c r="G182" s="39"/>
      <c r="H182" s="39"/>
      <c r="I182" s="39"/>
      <c r="J182" s="28"/>
      <c r="K182" s="28"/>
      <c r="L182" s="28"/>
      <c r="M182" s="28"/>
      <c r="N182" s="28"/>
      <c r="O182" s="28"/>
    </row>
    <row r="183" spans="1:15" ht="15.75">
      <c r="A183" s="28"/>
      <c r="B183" s="32"/>
      <c r="C183" s="28"/>
      <c r="D183" s="28"/>
      <c r="E183" s="28"/>
      <c r="F183" s="28"/>
      <c r="G183" s="39"/>
      <c r="H183" s="39"/>
      <c r="I183" s="39"/>
      <c r="J183" s="28"/>
      <c r="K183" s="28"/>
      <c r="L183" s="28"/>
      <c r="M183" s="28"/>
      <c r="N183" s="28"/>
      <c r="O183" s="28"/>
    </row>
    <row r="184" spans="1:15" ht="15.75">
      <c r="A184" s="28"/>
      <c r="B184" s="32"/>
      <c r="C184" s="28"/>
      <c r="D184" s="28"/>
      <c r="E184" s="28"/>
      <c r="F184" s="28"/>
      <c r="G184" s="39"/>
      <c r="H184" s="39"/>
      <c r="I184" s="39"/>
      <c r="J184" s="28"/>
      <c r="K184" s="28"/>
      <c r="L184" s="28"/>
      <c r="M184" s="28"/>
      <c r="N184" s="28"/>
      <c r="O184" s="28"/>
    </row>
    <row r="185" spans="1:15" ht="15.75">
      <c r="A185" s="28"/>
      <c r="B185" s="32"/>
      <c r="C185" s="28"/>
      <c r="D185" s="28"/>
      <c r="E185" s="28"/>
      <c r="F185" s="28"/>
      <c r="G185" s="39"/>
      <c r="H185" s="39"/>
      <c r="I185" s="39"/>
      <c r="J185" s="28"/>
      <c r="K185" s="28"/>
      <c r="L185" s="28"/>
      <c r="M185" s="28"/>
      <c r="N185" s="28"/>
      <c r="O185" s="28"/>
    </row>
    <row r="186" spans="1:15" ht="15.75">
      <c r="A186" s="28"/>
      <c r="B186" s="32"/>
      <c r="C186" s="28"/>
      <c r="D186" s="28"/>
      <c r="E186" s="28"/>
      <c r="F186" s="28"/>
      <c r="G186" s="39"/>
      <c r="H186" s="39"/>
      <c r="I186" s="39"/>
      <c r="J186" s="28"/>
      <c r="K186" s="28"/>
      <c r="L186" s="28"/>
      <c r="M186" s="28"/>
      <c r="N186" s="28"/>
      <c r="O186" s="28"/>
    </row>
    <row r="187" spans="1:15" ht="15.75">
      <c r="A187" s="28"/>
      <c r="B187" s="32"/>
      <c r="C187" s="28"/>
      <c r="D187" s="28"/>
      <c r="E187" s="28"/>
      <c r="F187" s="28"/>
      <c r="G187" s="39"/>
      <c r="H187" s="39"/>
      <c r="I187" s="39"/>
      <c r="J187" s="28"/>
      <c r="K187" s="28"/>
      <c r="L187" s="28"/>
      <c r="M187" s="28"/>
      <c r="N187" s="28"/>
      <c r="O187" s="28"/>
    </row>
    <row r="188" spans="1:15" ht="15.75">
      <c r="A188" s="28"/>
      <c r="B188" s="32"/>
      <c r="C188" s="28"/>
      <c r="D188" s="28"/>
      <c r="E188" s="28"/>
      <c r="F188" s="28"/>
      <c r="G188" s="39"/>
      <c r="H188" s="39"/>
      <c r="I188" s="39"/>
      <c r="J188" s="28"/>
      <c r="K188" s="28"/>
      <c r="L188" s="28"/>
      <c r="M188" s="28"/>
      <c r="N188" s="28"/>
      <c r="O188" s="28"/>
    </row>
    <row r="189" spans="1:15" ht="15.75">
      <c r="A189" s="28"/>
      <c r="B189" s="32"/>
      <c r="C189" s="28"/>
      <c r="D189" s="28"/>
      <c r="E189" s="28"/>
      <c r="F189" s="28"/>
      <c r="G189" s="39"/>
      <c r="H189" s="39"/>
      <c r="I189" s="39"/>
      <c r="J189" s="28"/>
      <c r="K189" s="28"/>
      <c r="L189" s="28"/>
      <c r="M189" s="28"/>
      <c r="N189" s="28"/>
      <c r="O189" s="28"/>
    </row>
    <row r="190" spans="1:15" ht="15.75">
      <c r="A190" s="28"/>
      <c r="B190" s="32"/>
      <c r="C190" s="28"/>
      <c r="D190" s="28"/>
      <c r="E190" s="28"/>
      <c r="F190" s="28"/>
      <c r="G190" s="39"/>
      <c r="H190" s="39"/>
      <c r="I190" s="39"/>
      <c r="J190" s="28"/>
      <c r="K190" s="28"/>
      <c r="L190" s="28"/>
      <c r="M190" s="28"/>
      <c r="N190" s="28"/>
      <c r="O190" s="28"/>
    </row>
  </sheetData>
  <sheetProtection/>
  <mergeCells count="22">
    <mergeCell ref="L135:M135"/>
    <mergeCell ref="J135:K135"/>
    <mergeCell ref="A128:J128"/>
    <mergeCell ref="L7:N7"/>
    <mergeCell ref="A127:J127"/>
    <mergeCell ref="A131:O131"/>
    <mergeCell ref="H135:I135"/>
    <mergeCell ref="E9:J9"/>
    <mergeCell ref="A5:O5"/>
    <mergeCell ref="C9:C10"/>
    <mergeCell ref="A7:G7"/>
    <mergeCell ref="I130:J130"/>
    <mergeCell ref="G126:J126"/>
    <mergeCell ref="B9:B10"/>
    <mergeCell ref="K9:O9"/>
    <mergeCell ref="A6:H6"/>
    <mergeCell ref="A2:O2"/>
    <mergeCell ref="A3:O3"/>
    <mergeCell ref="A4:O4"/>
    <mergeCell ref="K8:O8"/>
    <mergeCell ref="D9:D10"/>
    <mergeCell ref="A9:A10"/>
  </mergeCells>
  <printOptions/>
  <pageMargins left="0.7" right="0.45" top="0.984251968503937" bottom="0.984251968503937" header="0.5118110236220472" footer="0.5118110236220472"/>
  <pageSetup horizontalDpi="600" verticalDpi="600" orientation="portrait" paperSize="8" scale="85" r:id="rId1"/>
</worksheet>
</file>

<file path=xl/worksheets/sheet5.xml><?xml version="1.0" encoding="utf-8"?>
<worksheet xmlns="http://schemas.openxmlformats.org/spreadsheetml/2006/main" xmlns:r="http://schemas.openxmlformats.org/officeDocument/2006/relationships">
  <sheetPr>
    <tabColor rgb="FF92D050"/>
  </sheetPr>
  <dimension ref="A1:O139"/>
  <sheetViews>
    <sheetView zoomScalePageLayoutView="0" workbookViewId="0" topLeftCell="A109">
      <selection activeCell="B85" sqref="B85"/>
    </sheetView>
  </sheetViews>
  <sheetFormatPr defaultColWidth="9.140625" defaultRowHeight="12.75"/>
  <cols>
    <col min="1" max="1" width="4.421875" style="20" customWidth="1"/>
    <col min="2" max="2" width="31.57421875" style="20" customWidth="1"/>
    <col min="3" max="3" width="8.8515625" style="20" customWidth="1"/>
    <col min="4" max="4" width="11.7109375" style="20" bestFit="1" customWidth="1"/>
    <col min="5" max="7" width="8.8515625" style="20" customWidth="1"/>
    <col min="8" max="8" width="10.421875" style="20" bestFit="1" customWidth="1"/>
    <col min="9" max="9" width="8.8515625" style="20" customWidth="1"/>
    <col min="10" max="10" width="11.421875" style="20" customWidth="1"/>
    <col min="11" max="11" width="11.7109375" style="20" customWidth="1"/>
    <col min="12" max="12" width="12.421875" style="20" customWidth="1"/>
    <col min="13" max="13" width="11.7109375" style="20" customWidth="1"/>
    <col min="14" max="14" width="10.28125" style="20" customWidth="1"/>
    <col min="15" max="15" width="12.28125" style="20" customWidth="1"/>
  </cols>
  <sheetData>
    <row r="1" spans="1:15" ht="15.75">
      <c r="A1" s="28"/>
      <c r="B1" s="32"/>
      <c r="C1" s="28"/>
      <c r="D1" s="28"/>
      <c r="E1" s="28"/>
      <c r="F1" s="28"/>
      <c r="G1" s="39"/>
      <c r="H1" s="39"/>
      <c r="I1" s="39"/>
      <c r="J1" s="28"/>
      <c r="K1" s="28"/>
      <c r="L1" s="28"/>
      <c r="M1" s="28"/>
      <c r="N1" s="28"/>
      <c r="O1" s="28"/>
    </row>
    <row r="2" spans="1:15" ht="15">
      <c r="A2" s="181" t="s">
        <v>29</v>
      </c>
      <c r="B2" s="181"/>
      <c r="C2" s="181"/>
      <c r="D2" s="181"/>
      <c r="E2" s="181"/>
      <c r="F2" s="181"/>
      <c r="G2" s="181"/>
      <c r="H2" s="181"/>
      <c r="I2" s="181"/>
      <c r="J2" s="181"/>
      <c r="K2" s="181"/>
      <c r="L2" s="181"/>
      <c r="M2" s="181"/>
      <c r="N2" s="181"/>
      <c r="O2" s="181"/>
    </row>
    <row r="3" spans="1:15" ht="15">
      <c r="A3" s="185" t="str">
        <f>kopsavilkums!B16</f>
        <v>Celtnieciskie darbi</v>
      </c>
      <c r="B3" s="186"/>
      <c r="C3" s="186"/>
      <c r="D3" s="186"/>
      <c r="E3" s="186"/>
      <c r="F3" s="186"/>
      <c r="G3" s="186"/>
      <c r="H3" s="186"/>
      <c r="I3" s="186"/>
      <c r="J3" s="186"/>
      <c r="K3" s="186"/>
      <c r="L3" s="186"/>
      <c r="M3" s="186"/>
      <c r="N3" s="186"/>
      <c r="O3" s="186"/>
    </row>
    <row r="4" spans="1:15" ht="15">
      <c r="A4" s="182" t="s">
        <v>2</v>
      </c>
      <c r="B4" s="182"/>
      <c r="C4" s="182"/>
      <c r="D4" s="182"/>
      <c r="E4" s="182"/>
      <c r="F4" s="182"/>
      <c r="G4" s="182"/>
      <c r="H4" s="182"/>
      <c r="I4" s="182"/>
      <c r="J4" s="182"/>
      <c r="K4" s="182"/>
      <c r="L4" s="182"/>
      <c r="M4" s="182"/>
      <c r="N4" s="182"/>
      <c r="O4" s="182"/>
    </row>
    <row r="5" spans="1:15" ht="13.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ht="15">
      <c r="A6" s="163" t="str">
        <f>koptāme!A7</f>
        <v>Būves adrese: Zeļļu iela 8, Rīga</v>
      </c>
      <c r="B6" s="163"/>
      <c r="C6" s="163"/>
      <c r="D6" s="163"/>
      <c r="E6" s="163"/>
      <c r="F6" s="163"/>
      <c r="G6" s="163"/>
      <c r="H6" s="163"/>
      <c r="I6" s="55"/>
      <c r="J6" s="55"/>
      <c r="K6" s="55"/>
      <c r="L6" s="55"/>
      <c r="M6" s="55"/>
      <c r="N6" s="55"/>
      <c r="O6" s="55"/>
    </row>
    <row r="7" spans="1:15" ht="15">
      <c r="A7" s="163" t="str">
        <f>2!A7:G7</f>
        <v>Tāme sastādīta 2015.gada tirgus cenās pamatojoties uz AR daļas rasējumiem</v>
      </c>
      <c r="B7" s="163"/>
      <c r="C7" s="163"/>
      <c r="D7" s="163"/>
      <c r="E7" s="163"/>
      <c r="F7" s="163"/>
      <c r="G7" s="163"/>
      <c r="H7" s="32"/>
      <c r="I7" s="55"/>
      <c r="J7" s="55"/>
      <c r="K7" s="55"/>
      <c r="L7" s="183" t="s">
        <v>46</v>
      </c>
      <c r="M7" s="183"/>
      <c r="N7" s="183"/>
      <c r="O7" s="56"/>
    </row>
    <row r="8" spans="1:15" ht="15">
      <c r="A8" s="57"/>
      <c r="B8" s="15"/>
      <c r="C8" s="58"/>
      <c r="D8" s="58"/>
      <c r="E8" s="58"/>
      <c r="F8" s="58"/>
      <c r="G8" s="58"/>
      <c r="H8" s="58"/>
      <c r="I8" s="58"/>
      <c r="J8" s="58"/>
      <c r="K8" s="184"/>
      <c r="L8" s="184"/>
      <c r="M8" s="184"/>
      <c r="N8" s="184"/>
      <c r="O8" s="184"/>
    </row>
    <row r="9" spans="1:15" ht="14.25" customHeight="1">
      <c r="A9" s="188" t="s">
        <v>3</v>
      </c>
      <c r="B9" s="180" t="s">
        <v>4</v>
      </c>
      <c r="C9" s="176" t="s">
        <v>41</v>
      </c>
      <c r="D9" s="194" t="s">
        <v>0</v>
      </c>
      <c r="E9" s="187" t="s">
        <v>5</v>
      </c>
      <c r="F9" s="174"/>
      <c r="G9" s="174"/>
      <c r="H9" s="174"/>
      <c r="I9" s="174"/>
      <c r="J9" s="175"/>
      <c r="K9" s="174" t="s">
        <v>6</v>
      </c>
      <c r="L9" s="174"/>
      <c r="M9" s="174"/>
      <c r="N9" s="174"/>
      <c r="O9" s="175"/>
    </row>
    <row r="10" spans="1:15" ht="106.5"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2" customFormat="1" ht="15">
      <c r="A11" s="69">
        <v>1</v>
      </c>
      <c r="B11" s="69">
        <v>2</v>
      </c>
      <c r="C11" s="44">
        <v>3</v>
      </c>
      <c r="D11" s="102">
        <v>4</v>
      </c>
      <c r="E11" s="102">
        <v>5</v>
      </c>
      <c r="F11" s="102">
        <v>6</v>
      </c>
      <c r="G11" s="102">
        <v>7</v>
      </c>
      <c r="H11" s="102">
        <v>8</v>
      </c>
      <c r="I11" s="102">
        <v>9</v>
      </c>
      <c r="J11" s="102">
        <v>10</v>
      </c>
      <c r="K11" s="102">
        <v>11</v>
      </c>
      <c r="L11" s="102">
        <v>12</v>
      </c>
      <c r="M11" s="102">
        <v>13</v>
      </c>
      <c r="N11" s="102">
        <v>14</v>
      </c>
      <c r="O11" s="102">
        <v>15</v>
      </c>
    </row>
    <row r="12" spans="1:15" ht="18.75" customHeight="1">
      <c r="A12" s="64"/>
      <c r="B12" s="65" t="s">
        <v>99</v>
      </c>
      <c r="C12" s="66"/>
      <c r="D12" s="66"/>
      <c r="E12" s="67"/>
      <c r="F12" s="67"/>
      <c r="G12" s="90"/>
      <c r="H12" s="91"/>
      <c r="I12" s="91"/>
      <c r="J12" s="90"/>
      <c r="K12" s="90"/>
      <c r="L12" s="90"/>
      <c r="M12" s="90"/>
      <c r="N12" s="90"/>
      <c r="O12" s="90"/>
    </row>
    <row r="13" spans="1:15" ht="18.75" customHeight="1">
      <c r="A13" s="70">
        <v>1</v>
      </c>
      <c r="B13" s="103" t="s">
        <v>117</v>
      </c>
      <c r="C13" s="66" t="s">
        <v>55</v>
      </c>
      <c r="D13" s="89">
        <v>16</v>
      </c>
      <c r="E13" s="93"/>
      <c r="F13" s="93"/>
      <c r="G13" s="90"/>
      <c r="H13" s="94"/>
      <c r="I13" s="94"/>
      <c r="J13" s="90"/>
      <c r="K13" s="90"/>
      <c r="L13" s="90"/>
      <c r="M13" s="90"/>
      <c r="N13" s="90"/>
      <c r="O13" s="90"/>
    </row>
    <row r="14" spans="1:15" ht="45">
      <c r="A14" s="70"/>
      <c r="B14" s="106" t="s">
        <v>210</v>
      </c>
      <c r="C14" s="66" t="s">
        <v>55</v>
      </c>
      <c r="D14" s="89">
        <v>16</v>
      </c>
      <c r="E14" s="93"/>
      <c r="F14" s="93"/>
      <c r="G14" s="90"/>
      <c r="H14" s="94"/>
      <c r="I14" s="94"/>
      <c r="J14" s="90"/>
      <c r="K14" s="90"/>
      <c r="L14" s="90"/>
      <c r="M14" s="90"/>
      <c r="N14" s="90"/>
      <c r="O14" s="90"/>
    </row>
    <row r="15" spans="1:15" ht="15.75">
      <c r="A15" s="70"/>
      <c r="B15" s="106" t="s">
        <v>103</v>
      </c>
      <c r="C15" s="66" t="s">
        <v>84</v>
      </c>
      <c r="D15" s="89">
        <f>1.15*(0.2*(2.3+2.3+1.8+1.8)*16)</f>
        <v>30.18</v>
      </c>
      <c r="E15" s="93"/>
      <c r="F15" s="93"/>
      <c r="G15" s="90"/>
      <c r="H15" s="94"/>
      <c r="I15" s="94"/>
      <c r="J15" s="90"/>
      <c r="K15" s="90"/>
      <c r="L15" s="90"/>
      <c r="M15" s="90"/>
      <c r="N15" s="90"/>
      <c r="O15" s="90"/>
    </row>
    <row r="16" spans="1:15" ht="30">
      <c r="A16" s="70"/>
      <c r="B16" s="140" t="s">
        <v>259</v>
      </c>
      <c r="C16" s="66" t="s">
        <v>104</v>
      </c>
      <c r="D16" s="89">
        <f>16*(2.3+2.3+1.8+1.8)*1.2</f>
        <v>157.44</v>
      </c>
      <c r="E16" s="93"/>
      <c r="F16" s="93"/>
      <c r="G16" s="90"/>
      <c r="H16" s="94"/>
      <c r="I16" s="94"/>
      <c r="J16" s="90"/>
      <c r="K16" s="90"/>
      <c r="L16" s="90"/>
      <c r="M16" s="90"/>
      <c r="N16" s="90"/>
      <c r="O16" s="90"/>
    </row>
    <row r="17" spans="1:15" ht="30">
      <c r="A17" s="70"/>
      <c r="B17" s="140" t="s">
        <v>260</v>
      </c>
      <c r="C17" s="66" t="s">
        <v>104</v>
      </c>
      <c r="D17" s="89">
        <f>D16</f>
        <v>157.44</v>
      </c>
      <c r="E17" s="93"/>
      <c r="F17" s="93"/>
      <c r="G17" s="90"/>
      <c r="H17" s="94"/>
      <c r="I17" s="94"/>
      <c r="J17" s="90"/>
      <c r="K17" s="90"/>
      <c r="L17" s="90"/>
      <c r="M17" s="90"/>
      <c r="N17" s="90"/>
      <c r="O17" s="90"/>
    </row>
    <row r="18" spans="1:15" ht="15.75">
      <c r="A18" s="70"/>
      <c r="B18" s="106" t="s">
        <v>161</v>
      </c>
      <c r="C18" s="66" t="s">
        <v>84</v>
      </c>
      <c r="D18" s="89">
        <f>16*(2.3+2.3+1.8+1.8)*0.65*1.15</f>
        <v>98.07</v>
      </c>
      <c r="E18" s="93"/>
      <c r="F18" s="93"/>
      <c r="G18" s="90"/>
      <c r="H18" s="94"/>
      <c r="I18" s="94"/>
      <c r="J18" s="90"/>
      <c r="K18" s="90"/>
      <c r="L18" s="90"/>
      <c r="M18" s="90"/>
      <c r="N18" s="90"/>
      <c r="O18" s="90"/>
    </row>
    <row r="19" spans="1:15" ht="15.75">
      <c r="A19" s="70"/>
      <c r="B19" s="106" t="s">
        <v>105</v>
      </c>
      <c r="C19" s="66" t="s">
        <v>54</v>
      </c>
      <c r="D19" s="89">
        <v>1</v>
      </c>
      <c r="E19" s="93"/>
      <c r="F19" s="93"/>
      <c r="G19" s="90"/>
      <c r="H19" s="94"/>
      <c r="I19" s="94"/>
      <c r="J19" s="90"/>
      <c r="K19" s="90"/>
      <c r="L19" s="90"/>
      <c r="M19" s="90"/>
      <c r="N19" s="90"/>
      <c r="O19" s="90"/>
    </row>
    <row r="20" spans="1:15" ht="18.75" customHeight="1">
      <c r="A20" s="70">
        <v>2</v>
      </c>
      <c r="B20" s="107" t="s">
        <v>118</v>
      </c>
      <c r="C20" s="66" t="s">
        <v>55</v>
      </c>
      <c r="D20" s="89">
        <v>2</v>
      </c>
      <c r="E20" s="93"/>
      <c r="F20" s="93"/>
      <c r="G20" s="90"/>
      <c r="H20" s="94"/>
      <c r="I20" s="94"/>
      <c r="J20" s="90"/>
      <c r="K20" s="90"/>
      <c r="L20" s="90"/>
      <c r="M20" s="90"/>
      <c r="N20" s="90"/>
      <c r="O20" s="90"/>
    </row>
    <row r="21" spans="1:15" ht="45">
      <c r="A21" s="70"/>
      <c r="B21" s="106" t="s">
        <v>211</v>
      </c>
      <c r="C21" s="66" t="s">
        <v>55</v>
      </c>
      <c r="D21" s="89">
        <v>2</v>
      </c>
      <c r="E21" s="93"/>
      <c r="F21" s="93"/>
      <c r="G21" s="90"/>
      <c r="H21" s="94"/>
      <c r="I21" s="94"/>
      <c r="J21" s="90"/>
      <c r="K21" s="90"/>
      <c r="L21" s="90"/>
      <c r="M21" s="90"/>
      <c r="N21" s="90"/>
      <c r="O21" s="90"/>
    </row>
    <row r="22" spans="1:15" ht="15.75">
      <c r="A22" s="70"/>
      <c r="B22" s="106" t="s">
        <v>103</v>
      </c>
      <c r="C22" s="66" t="s">
        <v>84</v>
      </c>
      <c r="D22" s="89">
        <f>1.2*(0.2*(1.7+1.7+1.8+1.8)*2)</f>
        <v>3.36</v>
      </c>
      <c r="E22" s="93"/>
      <c r="F22" s="93"/>
      <c r="G22" s="90"/>
      <c r="H22" s="94"/>
      <c r="I22" s="94"/>
      <c r="J22" s="90"/>
      <c r="K22" s="90"/>
      <c r="L22" s="90"/>
      <c r="M22" s="90"/>
      <c r="N22" s="90"/>
      <c r="O22" s="90"/>
    </row>
    <row r="23" spans="1:15" ht="30">
      <c r="A23" s="70"/>
      <c r="B23" s="140" t="s">
        <v>259</v>
      </c>
      <c r="C23" s="66" t="s">
        <v>104</v>
      </c>
      <c r="D23" s="89">
        <f>2*(1.7+1.7+1.8+1.8)*1.2</f>
        <v>16.8</v>
      </c>
      <c r="E23" s="93"/>
      <c r="F23" s="93"/>
      <c r="G23" s="90"/>
      <c r="H23" s="94"/>
      <c r="I23" s="94"/>
      <c r="J23" s="90"/>
      <c r="K23" s="90"/>
      <c r="L23" s="90"/>
      <c r="M23" s="90"/>
      <c r="N23" s="90"/>
      <c r="O23" s="90"/>
    </row>
    <row r="24" spans="1:15" ht="30">
      <c r="A24" s="70"/>
      <c r="B24" s="140" t="s">
        <v>260</v>
      </c>
      <c r="C24" s="66" t="s">
        <v>104</v>
      </c>
      <c r="D24" s="89">
        <f>D23</f>
        <v>16.8</v>
      </c>
      <c r="E24" s="93"/>
      <c r="F24" s="93"/>
      <c r="G24" s="90"/>
      <c r="H24" s="94"/>
      <c r="I24" s="94"/>
      <c r="J24" s="90"/>
      <c r="K24" s="90"/>
      <c r="L24" s="90"/>
      <c r="M24" s="90"/>
      <c r="N24" s="90"/>
      <c r="O24" s="90"/>
    </row>
    <row r="25" spans="1:15" ht="15.75">
      <c r="A25" s="70"/>
      <c r="B25" s="106" t="str">
        <f>B18</f>
        <v>cietā vate b=30mm</v>
      </c>
      <c r="C25" s="66" t="s">
        <v>84</v>
      </c>
      <c r="D25" s="89">
        <f>2*(1.7+1.7+1.8+1.8)*0.65*1.2</f>
        <v>10.92</v>
      </c>
      <c r="E25" s="93"/>
      <c r="F25" s="93"/>
      <c r="G25" s="90"/>
      <c r="H25" s="94"/>
      <c r="I25" s="94"/>
      <c r="J25" s="90"/>
      <c r="K25" s="90"/>
      <c r="L25" s="90"/>
      <c r="M25" s="90"/>
      <c r="N25" s="90"/>
      <c r="O25" s="90"/>
    </row>
    <row r="26" spans="1:15" ht="15.75">
      <c r="A26" s="70"/>
      <c r="B26" s="106" t="s">
        <v>105</v>
      </c>
      <c r="C26" s="66" t="s">
        <v>54</v>
      </c>
      <c r="D26" s="89">
        <v>1</v>
      </c>
      <c r="E26" s="93"/>
      <c r="F26" s="93"/>
      <c r="G26" s="90"/>
      <c r="H26" s="94"/>
      <c r="I26" s="94"/>
      <c r="J26" s="90"/>
      <c r="K26" s="90"/>
      <c r="L26" s="90"/>
      <c r="M26" s="90"/>
      <c r="N26" s="90"/>
      <c r="O26" s="90"/>
    </row>
    <row r="27" spans="1:15" ht="18.75" customHeight="1">
      <c r="A27" s="70"/>
      <c r="B27" s="101" t="s">
        <v>100</v>
      </c>
      <c r="C27" s="66"/>
      <c r="D27" s="89"/>
      <c r="E27" s="93"/>
      <c r="F27" s="93"/>
      <c r="G27" s="90"/>
      <c r="H27" s="94"/>
      <c r="I27" s="94"/>
      <c r="J27" s="90"/>
      <c r="K27" s="90"/>
      <c r="L27" s="90"/>
      <c r="M27" s="90"/>
      <c r="N27" s="90"/>
      <c r="O27" s="90"/>
    </row>
    <row r="28" spans="1:15" ht="45">
      <c r="A28" s="70">
        <v>3</v>
      </c>
      <c r="B28" s="137" t="s">
        <v>251</v>
      </c>
      <c r="C28" s="66" t="s">
        <v>55</v>
      </c>
      <c r="D28" s="89">
        <v>2</v>
      </c>
      <c r="E28" s="93"/>
      <c r="F28" s="93"/>
      <c r="G28" s="90"/>
      <c r="H28" s="94"/>
      <c r="I28" s="94"/>
      <c r="J28" s="90"/>
      <c r="K28" s="90"/>
      <c r="L28" s="90"/>
      <c r="M28" s="90"/>
      <c r="N28" s="90"/>
      <c r="O28" s="90"/>
    </row>
    <row r="29" spans="1:15" ht="45">
      <c r="A29" s="70"/>
      <c r="B29" s="106" t="s">
        <v>106</v>
      </c>
      <c r="C29" s="66" t="s">
        <v>55</v>
      </c>
      <c r="D29" s="89">
        <v>1</v>
      </c>
      <c r="E29" s="93"/>
      <c r="F29" s="93"/>
      <c r="G29" s="90"/>
      <c r="H29" s="94"/>
      <c r="I29" s="94"/>
      <c r="J29" s="90"/>
      <c r="K29" s="90"/>
      <c r="L29" s="90"/>
      <c r="M29" s="90"/>
      <c r="N29" s="90"/>
      <c r="O29" s="90"/>
    </row>
    <row r="30" spans="1:15" ht="45">
      <c r="A30" s="70"/>
      <c r="B30" s="106" t="s">
        <v>107</v>
      </c>
      <c r="C30" s="66" t="s">
        <v>55</v>
      </c>
      <c r="D30" s="89">
        <v>1</v>
      </c>
      <c r="E30" s="93"/>
      <c r="F30" s="93"/>
      <c r="G30" s="90"/>
      <c r="H30" s="94"/>
      <c r="I30" s="94"/>
      <c r="J30" s="90"/>
      <c r="K30" s="90"/>
      <c r="L30" s="90"/>
      <c r="M30" s="90"/>
      <c r="N30" s="90"/>
      <c r="O30" s="90"/>
    </row>
    <row r="31" spans="1:15" ht="15.75">
      <c r="A31" s="70"/>
      <c r="B31" s="106" t="s">
        <v>105</v>
      </c>
      <c r="C31" s="66" t="s">
        <v>54</v>
      </c>
      <c r="D31" s="89">
        <v>1</v>
      </c>
      <c r="E31" s="93"/>
      <c r="F31" s="93"/>
      <c r="G31" s="90"/>
      <c r="H31" s="94"/>
      <c r="I31" s="94"/>
      <c r="J31" s="90"/>
      <c r="K31" s="90"/>
      <c r="L31" s="90"/>
      <c r="M31" s="90"/>
      <c r="N31" s="90"/>
      <c r="O31" s="90"/>
    </row>
    <row r="32" spans="1:15" ht="60">
      <c r="A32" s="70">
        <v>4</v>
      </c>
      <c r="B32" s="122" t="s">
        <v>229</v>
      </c>
      <c r="C32" s="66" t="s">
        <v>55</v>
      </c>
      <c r="D32" s="89">
        <v>16</v>
      </c>
      <c r="E32" s="93"/>
      <c r="F32" s="93"/>
      <c r="G32" s="90"/>
      <c r="H32" s="94"/>
      <c r="I32" s="94"/>
      <c r="J32" s="90"/>
      <c r="K32" s="90"/>
      <c r="L32" s="90"/>
      <c r="M32" s="90"/>
      <c r="N32" s="90"/>
      <c r="O32" s="90"/>
    </row>
    <row r="33" spans="1:15" ht="30">
      <c r="A33" s="70"/>
      <c r="B33" s="106" t="s">
        <v>108</v>
      </c>
      <c r="C33" s="66" t="s">
        <v>55</v>
      </c>
      <c r="D33" s="89">
        <v>7</v>
      </c>
      <c r="E33" s="93"/>
      <c r="F33" s="93"/>
      <c r="G33" s="90"/>
      <c r="H33" s="94"/>
      <c r="I33" s="94"/>
      <c r="J33" s="90"/>
      <c r="K33" s="90"/>
      <c r="L33" s="90"/>
      <c r="M33" s="90"/>
      <c r="N33" s="90"/>
      <c r="O33" s="90"/>
    </row>
    <row r="34" spans="1:15" ht="30">
      <c r="A34" s="70"/>
      <c r="B34" s="106" t="s">
        <v>109</v>
      </c>
      <c r="C34" s="66" t="s">
        <v>55</v>
      </c>
      <c r="D34" s="89">
        <v>5</v>
      </c>
      <c r="E34" s="93"/>
      <c r="F34" s="93"/>
      <c r="G34" s="90"/>
      <c r="H34" s="94"/>
      <c r="I34" s="94"/>
      <c r="J34" s="90"/>
      <c r="K34" s="90"/>
      <c r="L34" s="90"/>
      <c r="M34" s="90"/>
      <c r="N34" s="90"/>
      <c r="O34" s="90"/>
    </row>
    <row r="35" spans="1:15" ht="18.75" customHeight="1">
      <c r="A35" s="70"/>
      <c r="B35" s="106" t="s">
        <v>110</v>
      </c>
      <c r="C35" s="66" t="s">
        <v>55</v>
      </c>
      <c r="D35" s="89">
        <v>2</v>
      </c>
      <c r="E35" s="93"/>
      <c r="F35" s="93"/>
      <c r="G35" s="90"/>
      <c r="H35" s="94"/>
      <c r="I35" s="94"/>
      <c r="J35" s="90"/>
      <c r="K35" s="90"/>
      <c r="L35" s="90"/>
      <c r="M35" s="90"/>
      <c r="N35" s="90"/>
      <c r="O35" s="90"/>
    </row>
    <row r="36" spans="1:15" ht="18.75" customHeight="1">
      <c r="A36" s="70"/>
      <c r="B36" s="106" t="s">
        <v>111</v>
      </c>
      <c r="C36" s="66" t="s">
        <v>55</v>
      </c>
      <c r="D36" s="89">
        <v>2</v>
      </c>
      <c r="E36" s="93"/>
      <c r="F36" s="93"/>
      <c r="G36" s="90"/>
      <c r="H36" s="94"/>
      <c r="I36" s="94"/>
      <c r="J36" s="90"/>
      <c r="K36" s="90"/>
      <c r="L36" s="90"/>
      <c r="M36" s="90"/>
      <c r="N36" s="90"/>
      <c r="O36" s="90"/>
    </row>
    <row r="37" spans="1:15" ht="30">
      <c r="A37" s="70"/>
      <c r="B37" s="106" t="s">
        <v>114</v>
      </c>
      <c r="C37" s="66" t="s">
        <v>55</v>
      </c>
      <c r="D37" s="95">
        <v>9</v>
      </c>
      <c r="E37" s="93"/>
      <c r="F37" s="93"/>
      <c r="G37" s="90"/>
      <c r="H37" s="94"/>
      <c r="I37" s="94"/>
      <c r="J37" s="90"/>
      <c r="K37" s="90"/>
      <c r="L37" s="90"/>
      <c r="M37" s="90"/>
      <c r="N37" s="90"/>
      <c r="O37" s="90"/>
    </row>
    <row r="38" spans="1:15" ht="30">
      <c r="A38" s="70"/>
      <c r="B38" s="106" t="s">
        <v>115</v>
      </c>
      <c r="C38" s="66" t="s">
        <v>55</v>
      </c>
      <c r="D38" s="95">
        <v>5</v>
      </c>
      <c r="E38" s="93"/>
      <c r="F38" s="93"/>
      <c r="G38" s="90"/>
      <c r="H38" s="94"/>
      <c r="I38" s="94"/>
      <c r="J38" s="90"/>
      <c r="K38" s="90"/>
      <c r="L38" s="90"/>
      <c r="M38" s="90"/>
      <c r="N38" s="90"/>
      <c r="O38" s="90"/>
    </row>
    <row r="39" spans="1:15" ht="30">
      <c r="A39" s="70"/>
      <c r="B39" s="106" t="s">
        <v>116</v>
      </c>
      <c r="C39" s="66" t="s">
        <v>55</v>
      </c>
      <c r="D39" s="95">
        <v>2</v>
      </c>
      <c r="E39" s="93"/>
      <c r="F39" s="93"/>
      <c r="G39" s="90"/>
      <c r="H39" s="94"/>
      <c r="I39" s="94"/>
      <c r="J39" s="90"/>
      <c r="K39" s="90"/>
      <c r="L39" s="90"/>
      <c r="M39" s="90"/>
      <c r="N39" s="90"/>
      <c r="O39" s="90"/>
    </row>
    <row r="40" spans="1:15" ht="18.75" customHeight="1">
      <c r="A40" s="70"/>
      <c r="B40" s="106" t="s">
        <v>105</v>
      </c>
      <c r="C40" s="66" t="s">
        <v>54</v>
      </c>
      <c r="D40" s="89">
        <v>1</v>
      </c>
      <c r="E40" s="93"/>
      <c r="F40" s="93"/>
      <c r="G40" s="90"/>
      <c r="H40" s="94"/>
      <c r="I40" s="94"/>
      <c r="J40" s="90"/>
      <c r="K40" s="90"/>
      <c r="L40" s="90"/>
      <c r="M40" s="90"/>
      <c r="N40" s="90"/>
      <c r="O40" s="90"/>
    </row>
    <row r="41" spans="1:15" ht="18.75" customHeight="1">
      <c r="A41" s="70">
        <v>5</v>
      </c>
      <c r="B41" s="104" t="s">
        <v>102</v>
      </c>
      <c r="C41" s="66" t="s">
        <v>84</v>
      </c>
      <c r="D41" s="89">
        <v>4.45</v>
      </c>
      <c r="E41" s="93"/>
      <c r="F41" s="93"/>
      <c r="G41" s="90"/>
      <c r="H41" s="94"/>
      <c r="I41" s="94"/>
      <c r="J41" s="90"/>
      <c r="K41" s="90"/>
      <c r="L41" s="90"/>
      <c r="M41" s="90"/>
      <c r="N41" s="90"/>
      <c r="O41" s="90"/>
    </row>
    <row r="42" spans="1:15" ht="18.75" customHeight="1">
      <c r="A42" s="70"/>
      <c r="B42" s="105" t="s">
        <v>112</v>
      </c>
      <c r="C42" s="66" t="s">
        <v>113</v>
      </c>
      <c r="D42" s="89">
        <f>D41*0.3*1.06</f>
        <v>1.42</v>
      </c>
      <c r="E42" s="93"/>
      <c r="F42" s="93"/>
      <c r="G42" s="90"/>
      <c r="H42" s="94"/>
      <c r="I42" s="94"/>
      <c r="J42" s="90"/>
      <c r="K42" s="90"/>
      <c r="L42" s="90"/>
      <c r="M42" s="90"/>
      <c r="N42" s="90"/>
      <c r="O42" s="90"/>
    </row>
    <row r="43" spans="1:15" ht="18.75" customHeight="1">
      <c r="A43" s="70"/>
      <c r="B43" s="106" t="s">
        <v>105</v>
      </c>
      <c r="C43" s="66" t="s">
        <v>54</v>
      </c>
      <c r="D43" s="89">
        <v>1</v>
      </c>
      <c r="E43" s="93"/>
      <c r="F43" s="93"/>
      <c r="G43" s="90"/>
      <c r="H43" s="94"/>
      <c r="I43" s="94"/>
      <c r="J43" s="90"/>
      <c r="K43" s="90"/>
      <c r="L43" s="90"/>
      <c r="M43" s="90"/>
      <c r="N43" s="90"/>
      <c r="O43" s="90"/>
    </row>
    <row r="44" spans="1:15" ht="27">
      <c r="A44" s="70"/>
      <c r="B44" s="125" t="s">
        <v>212</v>
      </c>
      <c r="C44" s="66"/>
      <c r="D44" s="89"/>
      <c r="E44" s="93"/>
      <c r="F44" s="93"/>
      <c r="G44" s="90"/>
      <c r="H44" s="94"/>
      <c r="I44" s="94"/>
      <c r="J44" s="90"/>
      <c r="K44" s="90"/>
      <c r="L44" s="90"/>
      <c r="M44" s="90"/>
      <c r="N44" s="90"/>
      <c r="O44" s="90"/>
    </row>
    <row r="45" spans="1:15" ht="45">
      <c r="A45" s="70">
        <v>6</v>
      </c>
      <c r="B45" s="74" t="s">
        <v>157</v>
      </c>
      <c r="C45" s="66" t="s">
        <v>84</v>
      </c>
      <c r="D45" s="89">
        <f>41.5*0.5</f>
        <v>20.75</v>
      </c>
      <c r="E45" s="93"/>
      <c r="F45" s="93"/>
      <c r="G45" s="90"/>
      <c r="H45" s="94"/>
      <c r="I45" s="94"/>
      <c r="J45" s="90"/>
      <c r="K45" s="90"/>
      <c r="L45" s="90"/>
      <c r="M45" s="90"/>
      <c r="N45" s="90"/>
      <c r="O45" s="90"/>
    </row>
    <row r="46" spans="1:15" ht="45">
      <c r="A46" s="70">
        <v>8</v>
      </c>
      <c r="B46" s="133" t="s">
        <v>252</v>
      </c>
      <c r="C46" s="66" t="s">
        <v>84</v>
      </c>
      <c r="D46" s="89">
        <f>D45</f>
        <v>20.75</v>
      </c>
      <c r="E46" s="93"/>
      <c r="F46" s="93"/>
      <c r="G46" s="90"/>
      <c r="H46" s="94"/>
      <c r="I46" s="94"/>
      <c r="J46" s="90"/>
      <c r="K46" s="90"/>
      <c r="L46" s="90"/>
      <c r="M46" s="90"/>
      <c r="N46" s="90"/>
      <c r="O46" s="90"/>
    </row>
    <row r="47" spans="1:15" ht="30">
      <c r="A47" s="70"/>
      <c r="B47" s="140" t="s">
        <v>261</v>
      </c>
      <c r="C47" s="66" t="s">
        <v>126</v>
      </c>
      <c r="D47" s="89">
        <v>1</v>
      </c>
      <c r="E47" s="93"/>
      <c r="F47" s="93"/>
      <c r="G47" s="90"/>
      <c r="H47" s="94"/>
      <c r="I47" s="94"/>
      <c r="J47" s="90"/>
      <c r="K47" s="90"/>
      <c r="L47" s="90"/>
      <c r="M47" s="90"/>
      <c r="N47" s="90"/>
      <c r="O47" s="90"/>
    </row>
    <row r="48" spans="1:15" ht="45">
      <c r="A48" s="70">
        <v>9</v>
      </c>
      <c r="B48" s="133" t="s">
        <v>253</v>
      </c>
      <c r="C48" s="66" t="s">
        <v>84</v>
      </c>
      <c r="D48" s="89">
        <f>D45</f>
        <v>20.75</v>
      </c>
      <c r="E48" s="93"/>
      <c r="F48" s="93"/>
      <c r="G48" s="90"/>
      <c r="H48" s="94"/>
      <c r="I48" s="94"/>
      <c r="J48" s="90"/>
      <c r="K48" s="90"/>
      <c r="L48" s="90"/>
      <c r="M48" s="90"/>
      <c r="N48" s="90"/>
      <c r="O48" s="90"/>
    </row>
    <row r="49" spans="1:15" ht="30">
      <c r="A49" s="70"/>
      <c r="B49" s="140" t="s">
        <v>262</v>
      </c>
      <c r="C49" s="66" t="s">
        <v>126</v>
      </c>
      <c r="D49" s="89">
        <f>D48*1.2</f>
        <v>24.9</v>
      </c>
      <c r="E49" s="93"/>
      <c r="F49" s="93"/>
      <c r="G49" s="90"/>
      <c r="H49" s="94"/>
      <c r="I49" s="94"/>
      <c r="J49" s="90"/>
      <c r="K49" s="90"/>
      <c r="L49" s="90"/>
      <c r="M49" s="90"/>
      <c r="N49" s="90"/>
      <c r="O49" s="90"/>
    </row>
    <row r="50" spans="1:15" ht="60">
      <c r="A50" s="70">
        <v>10</v>
      </c>
      <c r="B50" s="133" t="s">
        <v>254</v>
      </c>
      <c r="C50" s="66" t="s">
        <v>84</v>
      </c>
      <c r="D50" s="89">
        <f>D45</f>
        <v>20.75</v>
      </c>
      <c r="E50" s="93"/>
      <c r="F50" s="93"/>
      <c r="G50" s="90"/>
      <c r="H50" s="94"/>
      <c r="I50" s="94"/>
      <c r="J50" s="90"/>
      <c r="K50" s="90"/>
      <c r="L50" s="90"/>
      <c r="M50" s="90"/>
      <c r="N50" s="90"/>
      <c r="O50" s="90"/>
    </row>
    <row r="51" spans="1:15" ht="30">
      <c r="A51" s="70"/>
      <c r="B51" s="140" t="s">
        <v>263</v>
      </c>
      <c r="C51" s="66" t="s">
        <v>126</v>
      </c>
      <c r="D51" s="89">
        <f>D50*6.05</f>
        <v>125.54</v>
      </c>
      <c r="E51" s="93"/>
      <c r="F51" s="93"/>
      <c r="G51" s="90"/>
      <c r="H51" s="94"/>
      <c r="I51" s="94"/>
      <c r="J51" s="90"/>
      <c r="K51" s="90"/>
      <c r="L51" s="90"/>
      <c r="M51" s="90"/>
      <c r="N51" s="90"/>
      <c r="O51" s="90"/>
    </row>
    <row r="52" spans="1:15" ht="18.75" customHeight="1">
      <c r="A52" s="70"/>
      <c r="B52" s="100" t="s">
        <v>119</v>
      </c>
      <c r="C52" s="66"/>
      <c r="D52" s="89"/>
      <c r="E52" s="93"/>
      <c r="F52" s="93"/>
      <c r="G52" s="90"/>
      <c r="H52" s="94"/>
      <c r="I52" s="94"/>
      <c r="J52" s="90"/>
      <c r="K52" s="90"/>
      <c r="L52" s="90"/>
      <c r="M52" s="90"/>
      <c r="N52" s="90"/>
      <c r="O52" s="90"/>
    </row>
    <row r="53" spans="1:15" ht="45">
      <c r="A53" s="70">
        <v>11</v>
      </c>
      <c r="B53" s="74" t="s">
        <v>120</v>
      </c>
      <c r="C53" s="66" t="s">
        <v>104</v>
      </c>
      <c r="D53" s="89">
        <f>16*(2.3+2.3+1.8+1.8)+2*(1.8+1.8+1.7+1.7)</f>
        <v>145.2</v>
      </c>
      <c r="E53" s="93"/>
      <c r="F53" s="93"/>
      <c r="G53" s="90"/>
      <c r="H53" s="94"/>
      <c r="I53" s="94"/>
      <c r="J53" s="90"/>
      <c r="K53" s="90"/>
      <c r="L53" s="90"/>
      <c r="M53" s="90"/>
      <c r="N53" s="90"/>
      <c r="O53" s="90"/>
    </row>
    <row r="54" spans="1:15" ht="30">
      <c r="A54" s="70">
        <v>12</v>
      </c>
      <c r="B54" s="74" t="s">
        <v>121</v>
      </c>
      <c r="C54" s="66" t="s">
        <v>104</v>
      </c>
      <c r="D54" s="89">
        <f>16*2.3+2*1.7</f>
        <v>40.2</v>
      </c>
      <c r="E54" s="93"/>
      <c r="F54" s="93"/>
      <c r="G54" s="90"/>
      <c r="H54" s="94"/>
      <c r="I54" s="94"/>
      <c r="J54" s="90"/>
      <c r="K54" s="90"/>
      <c r="L54" s="90"/>
      <c r="M54" s="90"/>
      <c r="N54" s="90"/>
      <c r="O54" s="90"/>
    </row>
    <row r="55" spans="1:15" ht="30">
      <c r="A55" s="70">
        <v>13</v>
      </c>
      <c r="B55" s="74" t="s">
        <v>122</v>
      </c>
      <c r="C55" s="66" t="s">
        <v>104</v>
      </c>
      <c r="D55" s="89">
        <f>D54</f>
        <v>40.2</v>
      </c>
      <c r="E55" s="93"/>
      <c r="F55" s="93"/>
      <c r="G55" s="90"/>
      <c r="H55" s="94"/>
      <c r="I55" s="94"/>
      <c r="J55" s="90"/>
      <c r="K55" s="90"/>
      <c r="L55" s="90"/>
      <c r="M55" s="90"/>
      <c r="N55" s="90"/>
      <c r="O55" s="90"/>
    </row>
    <row r="56" spans="1:15" ht="18.75" customHeight="1">
      <c r="A56" s="70"/>
      <c r="B56" s="106" t="s">
        <v>123</v>
      </c>
      <c r="C56" s="66" t="s">
        <v>104</v>
      </c>
      <c r="D56" s="89">
        <f>D55*1.1</f>
        <v>44.22</v>
      </c>
      <c r="E56" s="93"/>
      <c r="F56" s="93"/>
      <c r="G56" s="90"/>
      <c r="H56" s="94"/>
      <c r="I56" s="94"/>
      <c r="J56" s="90"/>
      <c r="K56" s="90"/>
      <c r="L56" s="90"/>
      <c r="M56" s="90"/>
      <c r="N56" s="90"/>
      <c r="O56" s="90"/>
    </row>
    <row r="57" spans="1:15" ht="18.75" customHeight="1">
      <c r="A57" s="70"/>
      <c r="B57" s="106" t="s">
        <v>105</v>
      </c>
      <c r="C57" s="66" t="s">
        <v>54</v>
      </c>
      <c r="D57" s="89">
        <v>1</v>
      </c>
      <c r="E57" s="93"/>
      <c r="F57" s="93"/>
      <c r="G57" s="90"/>
      <c r="H57" s="94"/>
      <c r="I57" s="94"/>
      <c r="J57" s="90"/>
      <c r="K57" s="90"/>
      <c r="L57" s="90"/>
      <c r="M57" s="90"/>
      <c r="N57" s="90"/>
      <c r="O57" s="90"/>
    </row>
    <row r="58" spans="1:15" ht="30">
      <c r="A58" s="70">
        <v>14</v>
      </c>
      <c r="B58" s="74" t="s">
        <v>209</v>
      </c>
      <c r="C58" s="66" t="s">
        <v>84</v>
      </c>
      <c r="D58" s="89">
        <v>5.45</v>
      </c>
      <c r="E58" s="93"/>
      <c r="F58" s="93"/>
      <c r="G58" s="90"/>
      <c r="H58" s="94"/>
      <c r="I58" s="94"/>
      <c r="J58" s="90"/>
      <c r="K58" s="90"/>
      <c r="L58" s="90"/>
      <c r="M58" s="90"/>
      <c r="N58" s="90"/>
      <c r="O58" s="90"/>
    </row>
    <row r="59" spans="1:15" ht="30">
      <c r="A59" s="70">
        <v>15</v>
      </c>
      <c r="B59" s="74" t="s">
        <v>223</v>
      </c>
      <c r="C59" s="66" t="s">
        <v>84</v>
      </c>
      <c r="D59" s="89">
        <v>1</v>
      </c>
      <c r="E59" s="93"/>
      <c r="F59" s="93"/>
      <c r="G59" s="90"/>
      <c r="H59" s="94"/>
      <c r="I59" s="94"/>
      <c r="J59" s="90"/>
      <c r="K59" s="90"/>
      <c r="L59" s="90"/>
      <c r="M59" s="90"/>
      <c r="N59" s="90"/>
      <c r="O59" s="90"/>
    </row>
    <row r="60" spans="1:15" ht="30">
      <c r="A60" s="70">
        <v>16</v>
      </c>
      <c r="B60" s="74" t="s">
        <v>224</v>
      </c>
      <c r="C60" s="66" t="s">
        <v>84</v>
      </c>
      <c r="D60" s="89">
        <v>1</v>
      </c>
      <c r="E60" s="93"/>
      <c r="F60" s="93"/>
      <c r="G60" s="90"/>
      <c r="H60" s="94"/>
      <c r="I60" s="94"/>
      <c r="J60" s="90"/>
      <c r="K60" s="90"/>
      <c r="L60" s="90"/>
      <c r="M60" s="90"/>
      <c r="N60" s="90"/>
      <c r="O60" s="90"/>
    </row>
    <row r="61" spans="1:15" ht="15.75">
      <c r="A61" s="70">
        <v>17</v>
      </c>
      <c r="B61" s="74" t="s">
        <v>225</v>
      </c>
      <c r="C61" s="66" t="s">
        <v>84</v>
      </c>
      <c r="D61" s="89">
        <v>1</v>
      </c>
      <c r="E61" s="93"/>
      <c r="F61" s="93"/>
      <c r="G61" s="90"/>
      <c r="H61" s="94"/>
      <c r="I61" s="94"/>
      <c r="J61" s="90"/>
      <c r="K61" s="90"/>
      <c r="L61" s="90"/>
      <c r="M61" s="90"/>
      <c r="N61" s="90"/>
      <c r="O61" s="90"/>
    </row>
    <row r="62" spans="1:15" ht="30">
      <c r="A62" s="70">
        <v>18</v>
      </c>
      <c r="B62" s="74" t="s">
        <v>124</v>
      </c>
      <c r="C62" s="66" t="s">
        <v>84</v>
      </c>
      <c r="D62" s="89">
        <f>D63*0.5/1.05</f>
        <v>56.74</v>
      </c>
      <c r="E62" s="93"/>
      <c r="F62" s="93"/>
      <c r="G62" s="90"/>
      <c r="H62" s="94"/>
      <c r="I62" s="94"/>
      <c r="J62" s="90"/>
      <c r="K62" s="90"/>
      <c r="L62" s="90"/>
      <c r="M62" s="90"/>
      <c r="N62" s="90"/>
      <c r="O62" s="90"/>
    </row>
    <row r="63" spans="1:15" ht="30">
      <c r="A63" s="70"/>
      <c r="B63" s="106" t="s">
        <v>127</v>
      </c>
      <c r="C63" s="66" t="s">
        <v>104</v>
      </c>
      <c r="D63" s="89">
        <f>1.15*16*(2.3+1.8+1.8)+2*(1.7+1.8+1.8)</f>
        <v>119.16</v>
      </c>
      <c r="E63" s="93"/>
      <c r="F63" s="93"/>
      <c r="G63" s="90"/>
      <c r="H63" s="94"/>
      <c r="I63" s="94"/>
      <c r="J63" s="90"/>
      <c r="K63" s="90"/>
      <c r="L63" s="90"/>
      <c r="M63" s="90"/>
      <c r="N63" s="90"/>
      <c r="O63" s="90"/>
    </row>
    <row r="64" spans="1:15" ht="18.75" customHeight="1">
      <c r="A64" s="70"/>
      <c r="B64" s="108" t="s">
        <v>125</v>
      </c>
      <c r="C64" s="66" t="s">
        <v>84</v>
      </c>
      <c r="D64" s="89">
        <f>D63*0.5</f>
        <v>59.58</v>
      </c>
      <c r="E64" s="93"/>
      <c r="F64" s="93"/>
      <c r="G64" s="90"/>
      <c r="H64" s="94"/>
      <c r="I64" s="94"/>
      <c r="J64" s="90"/>
      <c r="K64" s="90"/>
      <c r="L64" s="90"/>
      <c r="M64" s="90"/>
      <c r="N64" s="90"/>
      <c r="O64" s="90"/>
    </row>
    <row r="65" spans="1:15" ht="18.75" customHeight="1">
      <c r="A65" s="70"/>
      <c r="B65" s="141" t="s">
        <v>264</v>
      </c>
      <c r="C65" s="66" t="s">
        <v>126</v>
      </c>
      <c r="D65" s="89">
        <f>6*1.06*D62</f>
        <v>360.87</v>
      </c>
      <c r="E65" s="93"/>
      <c r="F65" s="93"/>
      <c r="G65" s="90"/>
      <c r="H65" s="94"/>
      <c r="I65" s="94"/>
      <c r="J65" s="90"/>
      <c r="K65" s="90"/>
      <c r="L65" s="90"/>
      <c r="M65" s="90"/>
      <c r="N65" s="90"/>
      <c r="O65" s="90"/>
    </row>
    <row r="66" spans="1:15" ht="18.75" customHeight="1">
      <c r="A66" s="70"/>
      <c r="B66" s="106" t="s">
        <v>105</v>
      </c>
      <c r="C66" s="66" t="s">
        <v>54</v>
      </c>
      <c r="D66" s="89">
        <v>1</v>
      </c>
      <c r="E66" s="93"/>
      <c r="F66" s="93"/>
      <c r="G66" s="90"/>
      <c r="H66" s="94"/>
      <c r="I66" s="94"/>
      <c r="J66" s="90"/>
      <c r="K66" s="90"/>
      <c r="L66" s="90"/>
      <c r="M66" s="90"/>
      <c r="N66" s="90"/>
      <c r="O66" s="90"/>
    </row>
    <row r="67" spans="1:15" ht="45">
      <c r="A67" s="70">
        <v>19</v>
      </c>
      <c r="B67" s="109" t="s">
        <v>128</v>
      </c>
      <c r="C67" s="66" t="s">
        <v>84</v>
      </c>
      <c r="D67" s="89">
        <f>D62</f>
        <v>56.74</v>
      </c>
      <c r="E67" s="93"/>
      <c r="F67" s="93"/>
      <c r="G67" s="90"/>
      <c r="H67" s="94"/>
      <c r="I67" s="94"/>
      <c r="J67" s="90"/>
      <c r="K67" s="90"/>
      <c r="L67" s="90"/>
      <c r="M67" s="90"/>
      <c r="N67" s="90"/>
      <c r="O67" s="90"/>
    </row>
    <row r="68" spans="1:15" ht="18.75" customHeight="1">
      <c r="A68" s="70"/>
      <c r="B68" s="108" t="s">
        <v>129</v>
      </c>
      <c r="C68" s="66" t="s">
        <v>126</v>
      </c>
      <c r="D68" s="89">
        <f>D67*0.15*1.06</f>
        <v>9.02</v>
      </c>
      <c r="E68" s="93"/>
      <c r="F68" s="93"/>
      <c r="G68" s="90"/>
      <c r="H68" s="94"/>
      <c r="I68" s="94"/>
      <c r="J68" s="90"/>
      <c r="K68" s="90"/>
      <c r="L68" s="90"/>
      <c r="M68" s="90"/>
      <c r="N68" s="90"/>
      <c r="O68" s="90"/>
    </row>
    <row r="69" spans="1:15" ht="18.75" customHeight="1">
      <c r="A69" s="70"/>
      <c r="B69" s="108" t="s">
        <v>130</v>
      </c>
      <c r="C69" s="66" t="s">
        <v>113</v>
      </c>
      <c r="D69" s="89">
        <f>D67*0.15*1.06*2</f>
        <v>18.04</v>
      </c>
      <c r="E69" s="93"/>
      <c r="F69" s="93"/>
      <c r="G69" s="90"/>
      <c r="H69" s="94"/>
      <c r="I69" s="94"/>
      <c r="J69" s="90"/>
      <c r="K69" s="90"/>
      <c r="L69" s="90"/>
      <c r="M69" s="90"/>
      <c r="N69" s="90"/>
      <c r="O69" s="90"/>
    </row>
    <row r="70" spans="1:15" ht="18.75" customHeight="1">
      <c r="A70" s="70"/>
      <c r="B70" s="106" t="s">
        <v>105</v>
      </c>
      <c r="C70" s="66" t="s">
        <v>54</v>
      </c>
      <c r="D70" s="89">
        <v>1</v>
      </c>
      <c r="E70" s="93"/>
      <c r="F70" s="93"/>
      <c r="G70" s="90"/>
      <c r="H70" s="94"/>
      <c r="I70" s="94"/>
      <c r="J70" s="90"/>
      <c r="K70" s="90"/>
      <c r="L70" s="90"/>
      <c r="M70" s="90"/>
      <c r="N70" s="90"/>
      <c r="O70" s="90"/>
    </row>
    <row r="71" spans="1:15" ht="18.75" customHeight="1">
      <c r="A71" s="70">
        <v>20</v>
      </c>
      <c r="B71" s="109" t="s">
        <v>131</v>
      </c>
      <c r="C71" s="66" t="s">
        <v>84</v>
      </c>
      <c r="D71" s="89">
        <f>D67</f>
        <v>56.74</v>
      </c>
      <c r="E71" s="93"/>
      <c r="F71" s="93"/>
      <c r="G71" s="90"/>
      <c r="H71" s="94"/>
      <c r="I71" s="94"/>
      <c r="J71" s="90"/>
      <c r="K71" s="90"/>
      <c r="L71" s="90"/>
      <c r="M71" s="90"/>
      <c r="N71" s="90"/>
      <c r="O71" s="90"/>
    </row>
    <row r="72" spans="1:15" ht="18.75" customHeight="1">
      <c r="A72" s="70"/>
      <c r="B72" s="108" t="s">
        <v>213</v>
      </c>
      <c r="C72" s="66" t="s">
        <v>113</v>
      </c>
      <c r="D72" s="89">
        <f>D71*0.3*1.06</f>
        <v>18.04</v>
      </c>
      <c r="E72" s="93"/>
      <c r="F72" s="93"/>
      <c r="G72" s="90"/>
      <c r="H72" s="94"/>
      <c r="I72" s="94"/>
      <c r="J72" s="90"/>
      <c r="K72" s="90"/>
      <c r="L72" s="90"/>
      <c r="M72" s="90"/>
      <c r="N72" s="90"/>
      <c r="O72" s="90"/>
    </row>
    <row r="73" spans="1:15" ht="45">
      <c r="A73" s="70">
        <v>21</v>
      </c>
      <c r="B73" s="109" t="s">
        <v>133</v>
      </c>
      <c r="C73" s="66" t="s">
        <v>84</v>
      </c>
      <c r="D73" s="89">
        <f>89.9+803.8+103.7</f>
        <v>997.4</v>
      </c>
      <c r="E73" s="93"/>
      <c r="F73" s="93"/>
      <c r="G73" s="90"/>
      <c r="H73" s="94"/>
      <c r="I73" s="94"/>
      <c r="J73" s="90"/>
      <c r="K73" s="90"/>
      <c r="L73" s="90"/>
      <c r="M73" s="90"/>
      <c r="N73" s="90"/>
      <c r="O73" s="90"/>
    </row>
    <row r="74" spans="1:15" ht="18.75" customHeight="1">
      <c r="A74" s="70"/>
      <c r="B74" s="108" t="s">
        <v>129</v>
      </c>
      <c r="C74" s="66" t="s">
        <v>126</v>
      </c>
      <c r="D74" s="89">
        <f>D73*0.15*1.06</f>
        <v>158.59</v>
      </c>
      <c r="E74" s="93"/>
      <c r="F74" s="93"/>
      <c r="G74" s="90"/>
      <c r="H74" s="94"/>
      <c r="I74" s="94"/>
      <c r="J74" s="90"/>
      <c r="K74" s="90"/>
      <c r="L74" s="90"/>
      <c r="M74" s="90"/>
      <c r="N74" s="90"/>
      <c r="O74" s="90"/>
    </row>
    <row r="75" spans="1:15" ht="18.75" customHeight="1">
      <c r="A75" s="70"/>
      <c r="B75" s="108" t="s">
        <v>130</v>
      </c>
      <c r="C75" s="66" t="s">
        <v>113</v>
      </c>
      <c r="D75" s="89">
        <f>D73*0.15*1.06*2</f>
        <v>317.17</v>
      </c>
      <c r="E75" s="93"/>
      <c r="F75" s="93"/>
      <c r="G75" s="90"/>
      <c r="H75" s="94"/>
      <c r="I75" s="94"/>
      <c r="J75" s="90"/>
      <c r="K75" s="90"/>
      <c r="L75" s="90"/>
      <c r="M75" s="90"/>
      <c r="N75" s="90"/>
      <c r="O75" s="90"/>
    </row>
    <row r="76" spans="1:15" ht="18.75" customHeight="1">
      <c r="A76" s="70"/>
      <c r="B76" s="106" t="s">
        <v>105</v>
      </c>
      <c r="C76" s="66" t="s">
        <v>54</v>
      </c>
      <c r="D76" s="89">
        <v>1</v>
      </c>
      <c r="E76" s="93"/>
      <c r="F76" s="93"/>
      <c r="G76" s="90"/>
      <c r="H76" s="94"/>
      <c r="I76" s="94"/>
      <c r="J76" s="90"/>
      <c r="K76" s="90"/>
      <c r="L76" s="90"/>
      <c r="M76" s="90"/>
      <c r="N76" s="90"/>
      <c r="O76" s="90"/>
    </row>
    <row r="77" spans="1:15" ht="18.75" customHeight="1">
      <c r="A77" s="70">
        <v>22</v>
      </c>
      <c r="B77" s="109" t="s">
        <v>134</v>
      </c>
      <c r="C77" s="66" t="s">
        <v>84</v>
      </c>
      <c r="D77" s="89">
        <f>D73</f>
        <v>997.4</v>
      </c>
      <c r="E77" s="93"/>
      <c r="F77" s="93"/>
      <c r="G77" s="90"/>
      <c r="H77" s="94"/>
      <c r="I77" s="94"/>
      <c r="J77" s="90"/>
      <c r="K77" s="90"/>
      <c r="L77" s="90"/>
      <c r="M77" s="90"/>
      <c r="N77" s="90"/>
      <c r="O77" s="90"/>
    </row>
    <row r="78" spans="1:15" ht="18.75" customHeight="1">
      <c r="A78" s="70"/>
      <c r="B78" s="108" t="s">
        <v>132</v>
      </c>
      <c r="C78" s="66" t="s">
        <v>113</v>
      </c>
      <c r="D78" s="89">
        <f>D77*0.3*1.06</f>
        <v>317.17</v>
      </c>
      <c r="E78" s="93"/>
      <c r="F78" s="93"/>
      <c r="G78" s="90"/>
      <c r="H78" s="94"/>
      <c r="I78" s="94"/>
      <c r="J78" s="90"/>
      <c r="K78" s="90"/>
      <c r="L78" s="90"/>
      <c r="M78" s="90"/>
      <c r="N78" s="90"/>
      <c r="O78" s="90"/>
    </row>
    <row r="79" spans="1:15" ht="18.75" customHeight="1">
      <c r="A79" s="70">
        <v>23</v>
      </c>
      <c r="B79" s="104" t="s">
        <v>135</v>
      </c>
      <c r="C79" s="66" t="s">
        <v>84</v>
      </c>
      <c r="D79" s="89">
        <v>300.6</v>
      </c>
      <c r="E79" s="93"/>
      <c r="F79" s="93"/>
      <c r="G79" s="90"/>
      <c r="H79" s="94"/>
      <c r="I79" s="94"/>
      <c r="J79" s="90"/>
      <c r="K79" s="90"/>
      <c r="L79" s="90"/>
      <c r="M79" s="90"/>
      <c r="N79" s="90"/>
      <c r="O79" s="90"/>
    </row>
    <row r="80" spans="1:15" ht="18.75" customHeight="1">
      <c r="A80" s="70"/>
      <c r="B80" s="105" t="s">
        <v>142</v>
      </c>
      <c r="C80" s="66" t="s">
        <v>104</v>
      </c>
      <c r="D80" s="89">
        <f>1.2*(27+18.99+18.6+12.33+18.2+14.35+19.66+19.7+6.25+18.6+15.65+14.8+15.2+15.3+70+6)</f>
        <v>372.76</v>
      </c>
      <c r="E80" s="93"/>
      <c r="F80" s="93"/>
      <c r="G80" s="90"/>
      <c r="H80" s="94"/>
      <c r="I80" s="94"/>
      <c r="J80" s="90"/>
      <c r="K80" s="90"/>
      <c r="L80" s="90"/>
      <c r="M80" s="90"/>
      <c r="N80" s="90"/>
      <c r="O80" s="90"/>
    </row>
    <row r="81" spans="1:15" ht="18.75" customHeight="1">
      <c r="A81" s="70"/>
      <c r="B81" s="106" t="s">
        <v>136</v>
      </c>
      <c r="C81" s="66" t="s">
        <v>55</v>
      </c>
      <c r="D81" s="89">
        <v>100</v>
      </c>
      <c r="E81" s="93"/>
      <c r="F81" s="93"/>
      <c r="G81" s="90"/>
      <c r="H81" s="94"/>
      <c r="I81" s="94"/>
      <c r="J81" s="90"/>
      <c r="K81" s="90"/>
      <c r="L81" s="90"/>
      <c r="M81" s="90"/>
      <c r="N81" s="90"/>
      <c r="O81" s="90"/>
    </row>
    <row r="82" spans="1:15" ht="18.75" customHeight="1">
      <c r="A82" s="70"/>
      <c r="B82" s="105" t="s">
        <v>137</v>
      </c>
      <c r="C82" s="66" t="s">
        <v>55</v>
      </c>
      <c r="D82" s="89">
        <v>105</v>
      </c>
      <c r="E82" s="93"/>
      <c r="F82" s="93"/>
      <c r="G82" s="90"/>
      <c r="H82" s="94"/>
      <c r="I82" s="94"/>
      <c r="J82" s="90"/>
      <c r="K82" s="90"/>
      <c r="L82" s="90"/>
      <c r="M82" s="90"/>
      <c r="N82" s="90"/>
      <c r="O82" s="90"/>
    </row>
    <row r="83" spans="1:15" ht="18.75" customHeight="1">
      <c r="A83" s="70"/>
      <c r="B83" s="105" t="s">
        <v>138</v>
      </c>
      <c r="C83" s="66" t="s">
        <v>55</v>
      </c>
      <c r="D83" s="89">
        <v>389</v>
      </c>
      <c r="E83" s="93"/>
      <c r="F83" s="93"/>
      <c r="G83" s="90"/>
      <c r="H83" s="94"/>
      <c r="I83" s="94"/>
      <c r="J83" s="90"/>
      <c r="K83" s="90"/>
      <c r="L83" s="90"/>
      <c r="M83" s="90"/>
      <c r="N83" s="90"/>
      <c r="O83" s="90"/>
    </row>
    <row r="84" spans="1:15" ht="18.75" customHeight="1">
      <c r="A84" s="70"/>
      <c r="B84" s="105" t="s">
        <v>139</v>
      </c>
      <c r="C84" s="66" t="s">
        <v>55</v>
      </c>
      <c r="D84" s="89">
        <v>332</v>
      </c>
      <c r="E84" s="93"/>
      <c r="F84" s="93"/>
      <c r="G84" s="90"/>
      <c r="H84" s="94"/>
      <c r="I84" s="94"/>
      <c r="J84" s="90"/>
      <c r="K84" s="90"/>
      <c r="L84" s="90"/>
      <c r="M84" s="90"/>
      <c r="N84" s="90"/>
      <c r="O84" s="90"/>
    </row>
    <row r="85" spans="1:15" ht="45">
      <c r="A85" s="70"/>
      <c r="B85" s="140" t="s">
        <v>265</v>
      </c>
      <c r="C85" s="66" t="s">
        <v>55</v>
      </c>
      <c r="D85" s="89">
        <v>487</v>
      </c>
      <c r="E85" s="93"/>
      <c r="F85" s="93"/>
      <c r="G85" s="90"/>
      <c r="H85" s="94"/>
      <c r="I85" s="94"/>
      <c r="J85" s="90"/>
      <c r="K85" s="90"/>
      <c r="L85" s="90"/>
      <c r="M85" s="90"/>
      <c r="N85" s="90"/>
      <c r="O85" s="90"/>
    </row>
    <row r="86" spans="1:15" ht="18.75" customHeight="1">
      <c r="A86" s="70"/>
      <c r="B86" s="105" t="s">
        <v>140</v>
      </c>
      <c r="C86" s="66" t="s">
        <v>55</v>
      </c>
      <c r="D86" s="89">
        <v>184</v>
      </c>
      <c r="E86" s="93"/>
      <c r="F86" s="93"/>
      <c r="G86" s="90"/>
      <c r="H86" s="94"/>
      <c r="I86" s="94"/>
      <c r="J86" s="90"/>
      <c r="K86" s="90"/>
      <c r="L86" s="90"/>
      <c r="M86" s="90"/>
      <c r="N86" s="90"/>
      <c r="O86" s="90"/>
    </row>
    <row r="87" spans="1:15" ht="18.75" customHeight="1">
      <c r="A87" s="70"/>
      <c r="B87" s="105" t="s">
        <v>141</v>
      </c>
      <c r="C87" s="66" t="s">
        <v>55</v>
      </c>
      <c r="D87" s="89">
        <v>291</v>
      </c>
      <c r="E87" s="93"/>
      <c r="F87" s="93"/>
      <c r="G87" s="90"/>
      <c r="H87" s="94"/>
      <c r="I87" s="94"/>
      <c r="J87" s="90"/>
      <c r="K87" s="90"/>
      <c r="L87" s="90"/>
      <c r="M87" s="90"/>
      <c r="N87" s="90"/>
      <c r="O87" s="90"/>
    </row>
    <row r="88" spans="1:15" ht="18.75" customHeight="1">
      <c r="A88" s="70"/>
      <c r="B88" s="106" t="s">
        <v>105</v>
      </c>
      <c r="C88" s="66" t="s">
        <v>54</v>
      </c>
      <c r="D88" s="89">
        <v>1</v>
      </c>
      <c r="E88" s="93"/>
      <c r="F88" s="93"/>
      <c r="G88" s="90"/>
      <c r="H88" s="94"/>
      <c r="I88" s="94"/>
      <c r="J88" s="90"/>
      <c r="K88" s="90"/>
      <c r="L88" s="90"/>
      <c r="M88" s="90"/>
      <c r="N88" s="90"/>
      <c r="O88" s="90"/>
    </row>
    <row r="89" spans="1:15" ht="30">
      <c r="A89" s="70">
        <v>24</v>
      </c>
      <c r="B89" s="107" t="s">
        <v>169</v>
      </c>
      <c r="C89" s="66" t="s">
        <v>84</v>
      </c>
      <c r="D89" s="89">
        <f>9.17</f>
        <v>9.17</v>
      </c>
      <c r="E89" s="93"/>
      <c r="F89" s="93"/>
      <c r="G89" s="90"/>
      <c r="H89" s="94"/>
      <c r="I89" s="94"/>
      <c r="J89" s="90"/>
      <c r="K89" s="90"/>
      <c r="L89" s="90"/>
      <c r="M89" s="90"/>
      <c r="N89" s="90"/>
      <c r="O89" s="90"/>
    </row>
    <row r="90" spans="1:15" ht="30">
      <c r="A90" s="70"/>
      <c r="B90" s="106" t="s">
        <v>143</v>
      </c>
      <c r="C90" s="66" t="s">
        <v>84</v>
      </c>
      <c r="D90" s="89">
        <f>D89*1.2</f>
        <v>11</v>
      </c>
      <c r="E90" s="93"/>
      <c r="F90" s="93"/>
      <c r="G90" s="90"/>
      <c r="H90" s="94"/>
      <c r="I90" s="94"/>
      <c r="J90" s="90"/>
      <c r="K90" s="90"/>
      <c r="L90" s="90"/>
      <c r="M90" s="90"/>
      <c r="N90" s="90"/>
      <c r="O90" s="90"/>
    </row>
    <row r="91" spans="1:15" ht="18.75" customHeight="1">
      <c r="A91" s="70"/>
      <c r="B91" s="106" t="s">
        <v>105</v>
      </c>
      <c r="C91" s="66" t="s">
        <v>54</v>
      </c>
      <c r="D91" s="89">
        <v>1</v>
      </c>
      <c r="E91" s="93"/>
      <c r="F91" s="93"/>
      <c r="G91" s="90"/>
      <c r="H91" s="94"/>
      <c r="I91" s="94"/>
      <c r="J91" s="90"/>
      <c r="K91" s="90"/>
      <c r="L91" s="90"/>
      <c r="M91" s="90"/>
      <c r="N91" s="90"/>
      <c r="O91" s="90"/>
    </row>
    <row r="92" spans="1:15" ht="45">
      <c r="A92" s="70">
        <v>25</v>
      </c>
      <c r="B92" s="107" t="s">
        <v>162</v>
      </c>
      <c r="C92" s="66" t="s">
        <v>84</v>
      </c>
      <c r="D92" s="89">
        <v>67.7</v>
      </c>
      <c r="E92" s="93"/>
      <c r="F92" s="93"/>
      <c r="G92" s="90"/>
      <c r="H92" s="94"/>
      <c r="I92" s="94"/>
      <c r="J92" s="90"/>
      <c r="K92" s="90"/>
      <c r="L92" s="90"/>
      <c r="M92" s="90"/>
      <c r="N92" s="90"/>
      <c r="O92" s="90"/>
    </row>
    <row r="93" spans="1:15" ht="15.75">
      <c r="A93" s="70">
        <v>26</v>
      </c>
      <c r="B93" s="107" t="s">
        <v>174</v>
      </c>
      <c r="C93" s="66" t="s">
        <v>84</v>
      </c>
      <c r="D93" s="89">
        <f>D92</f>
        <v>67.7</v>
      </c>
      <c r="E93" s="93"/>
      <c r="F93" s="93"/>
      <c r="G93" s="90"/>
      <c r="H93" s="94"/>
      <c r="I93" s="94"/>
      <c r="J93" s="90"/>
      <c r="K93" s="90"/>
      <c r="L93" s="90"/>
      <c r="M93" s="90"/>
      <c r="N93" s="90"/>
      <c r="O93" s="90"/>
    </row>
    <row r="94" spans="1:15" ht="15.75">
      <c r="A94" s="70"/>
      <c r="B94" s="106" t="s">
        <v>175</v>
      </c>
      <c r="C94" s="66" t="s">
        <v>113</v>
      </c>
      <c r="D94" s="89">
        <v>0.75</v>
      </c>
      <c r="E94" s="93"/>
      <c r="F94" s="93"/>
      <c r="G94" s="90"/>
      <c r="H94" s="94"/>
      <c r="I94" s="94"/>
      <c r="J94" s="90"/>
      <c r="K94" s="90"/>
      <c r="L94" s="90"/>
      <c r="M94" s="90"/>
      <c r="N94" s="90"/>
      <c r="O94" s="90"/>
    </row>
    <row r="95" spans="1:15" ht="18.75" customHeight="1">
      <c r="A95" s="70"/>
      <c r="B95" s="106" t="s">
        <v>105</v>
      </c>
      <c r="C95" s="66" t="s">
        <v>54</v>
      </c>
      <c r="D95" s="89">
        <v>1</v>
      </c>
      <c r="E95" s="93"/>
      <c r="F95" s="93"/>
      <c r="G95" s="90"/>
      <c r="H95" s="94"/>
      <c r="I95" s="94"/>
      <c r="J95" s="90"/>
      <c r="K95" s="90"/>
      <c r="L95" s="90"/>
      <c r="M95" s="90"/>
      <c r="N95" s="90"/>
      <c r="O95" s="90"/>
    </row>
    <row r="96" spans="1:15" ht="60">
      <c r="A96" s="70">
        <v>27</v>
      </c>
      <c r="B96" s="107" t="s">
        <v>230</v>
      </c>
      <c r="C96" s="66" t="s">
        <v>84</v>
      </c>
      <c r="D96" s="89">
        <v>290.6</v>
      </c>
      <c r="E96" s="93"/>
      <c r="F96" s="93"/>
      <c r="G96" s="90"/>
      <c r="H96" s="94"/>
      <c r="I96" s="94"/>
      <c r="J96" s="90"/>
      <c r="K96" s="90"/>
      <c r="L96" s="90"/>
      <c r="M96" s="90"/>
      <c r="N96" s="90"/>
      <c r="O96" s="90"/>
    </row>
    <row r="97" spans="1:15" ht="45">
      <c r="A97" s="70">
        <v>28</v>
      </c>
      <c r="B97" s="107" t="s">
        <v>164</v>
      </c>
      <c r="C97" s="66" t="s">
        <v>84</v>
      </c>
      <c r="D97" s="89">
        <f>D96</f>
        <v>290.6</v>
      </c>
      <c r="E97" s="93"/>
      <c r="F97" s="93"/>
      <c r="G97" s="90"/>
      <c r="H97" s="94"/>
      <c r="I97" s="94"/>
      <c r="J97" s="90"/>
      <c r="K97" s="90"/>
      <c r="L97" s="90"/>
      <c r="M97" s="90"/>
      <c r="N97" s="90"/>
      <c r="O97" s="90"/>
    </row>
    <row r="98" spans="1:15" ht="15.75">
      <c r="A98" s="70"/>
      <c r="B98" s="106" t="s">
        <v>130</v>
      </c>
      <c r="C98" s="66" t="s">
        <v>113</v>
      </c>
      <c r="D98" s="89">
        <f>D97*0.15*1.05</f>
        <v>45.77</v>
      </c>
      <c r="E98" s="93"/>
      <c r="F98" s="93"/>
      <c r="G98" s="90"/>
      <c r="H98" s="94"/>
      <c r="I98" s="94"/>
      <c r="J98" s="90"/>
      <c r="K98" s="90"/>
      <c r="L98" s="90"/>
      <c r="M98" s="90"/>
      <c r="N98" s="90"/>
      <c r="O98" s="90"/>
    </row>
    <row r="99" spans="1:15" ht="15.75">
      <c r="A99" s="70"/>
      <c r="B99" s="106" t="s">
        <v>170</v>
      </c>
      <c r="C99" s="66" t="s">
        <v>126</v>
      </c>
      <c r="D99" s="89">
        <f>D97*1.6*10</f>
        <v>4649.6</v>
      </c>
      <c r="E99" s="93"/>
      <c r="F99" s="93"/>
      <c r="G99" s="90"/>
      <c r="H99" s="94"/>
      <c r="I99" s="94"/>
      <c r="J99" s="90"/>
      <c r="K99" s="90"/>
      <c r="L99" s="90"/>
      <c r="M99" s="90"/>
      <c r="N99" s="90"/>
      <c r="O99" s="90"/>
    </row>
    <row r="100" spans="1:15" ht="30">
      <c r="A100" s="70">
        <v>29</v>
      </c>
      <c r="B100" s="107" t="s">
        <v>165</v>
      </c>
      <c r="C100" s="66" t="s">
        <v>84</v>
      </c>
      <c r="D100" s="89">
        <f>D96</f>
        <v>290.6</v>
      </c>
      <c r="E100" s="93"/>
      <c r="F100" s="93"/>
      <c r="G100" s="90"/>
      <c r="H100" s="94"/>
      <c r="I100" s="94"/>
      <c r="J100" s="90"/>
      <c r="K100" s="90"/>
      <c r="L100" s="90"/>
      <c r="M100" s="90"/>
      <c r="N100" s="90"/>
      <c r="O100" s="90"/>
    </row>
    <row r="101" spans="1:15" ht="18.75" customHeight="1">
      <c r="A101" s="70"/>
      <c r="B101" s="106" t="s">
        <v>130</v>
      </c>
      <c r="C101" s="66" t="s">
        <v>113</v>
      </c>
      <c r="D101" s="89">
        <f>D100*0.15*1.06</f>
        <v>46.21</v>
      </c>
      <c r="E101" s="93"/>
      <c r="F101" s="93"/>
      <c r="G101" s="90"/>
      <c r="H101" s="94"/>
      <c r="I101" s="94"/>
      <c r="J101" s="90"/>
      <c r="K101" s="90"/>
      <c r="L101" s="90"/>
      <c r="M101" s="90"/>
      <c r="N101" s="90"/>
      <c r="O101" s="90"/>
    </row>
    <row r="102" spans="1:15" ht="15.75">
      <c r="A102" s="70"/>
      <c r="B102" s="106" t="s">
        <v>176</v>
      </c>
      <c r="C102" s="66" t="s">
        <v>84</v>
      </c>
      <c r="D102" s="89">
        <f>D100*1.08</f>
        <v>313.85</v>
      </c>
      <c r="E102" s="93"/>
      <c r="F102" s="93"/>
      <c r="G102" s="90"/>
      <c r="H102" s="94"/>
      <c r="I102" s="94"/>
      <c r="J102" s="90"/>
      <c r="K102" s="90"/>
      <c r="L102" s="90"/>
      <c r="M102" s="90"/>
      <c r="N102" s="90"/>
      <c r="O102" s="90"/>
    </row>
    <row r="103" spans="1:15" ht="15.75">
      <c r="A103" s="70"/>
      <c r="B103" s="106" t="s">
        <v>177</v>
      </c>
      <c r="C103" s="66" t="s">
        <v>126</v>
      </c>
      <c r="D103" s="89">
        <f>D100*0.35</f>
        <v>101.71</v>
      </c>
      <c r="E103" s="93"/>
      <c r="F103" s="93"/>
      <c r="G103" s="90"/>
      <c r="H103" s="94"/>
      <c r="I103" s="94"/>
      <c r="J103" s="90"/>
      <c r="K103" s="90"/>
      <c r="L103" s="90"/>
      <c r="M103" s="90"/>
      <c r="N103" s="90"/>
      <c r="O103" s="90"/>
    </row>
    <row r="104" spans="1:15" ht="18.75" customHeight="1">
      <c r="A104" s="70"/>
      <c r="B104" s="106" t="s">
        <v>105</v>
      </c>
      <c r="C104" s="66" t="s">
        <v>54</v>
      </c>
      <c r="D104" s="89">
        <v>1</v>
      </c>
      <c r="E104" s="93"/>
      <c r="F104" s="93"/>
      <c r="G104" s="90"/>
      <c r="H104" s="94"/>
      <c r="I104" s="94"/>
      <c r="J104" s="90"/>
      <c r="K104" s="90"/>
      <c r="L104" s="90"/>
      <c r="M104" s="90"/>
      <c r="N104" s="90"/>
      <c r="O104" s="90"/>
    </row>
    <row r="105" spans="1:15" ht="30">
      <c r="A105" s="70">
        <v>30</v>
      </c>
      <c r="B105" s="107" t="s">
        <v>166</v>
      </c>
      <c r="C105" s="66" t="s">
        <v>104</v>
      </c>
      <c r="D105" s="89">
        <v>65</v>
      </c>
      <c r="E105" s="93"/>
      <c r="F105" s="93"/>
      <c r="G105" s="90"/>
      <c r="H105" s="94"/>
      <c r="I105" s="94"/>
      <c r="J105" s="90"/>
      <c r="K105" s="90"/>
      <c r="L105" s="90"/>
      <c r="M105" s="90"/>
      <c r="N105" s="90"/>
      <c r="O105" s="90"/>
    </row>
    <row r="106" spans="1:15" ht="30">
      <c r="A106" s="70">
        <v>31</v>
      </c>
      <c r="B106" s="107" t="s">
        <v>167</v>
      </c>
      <c r="C106" s="66" t="s">
        <v>84</v>
      </c>
      <c r="D106" s="89">
        <v>78</v>
      </c>
      <c r="E106" s="93"/>
      <c r="F106" s="93"/>
      <c r="G106" s="90"/>
      <c r="H106" s="94"/>
      <c r="I106" s="94"/>
      <c r="J106" s="90"/>
      <c r="K106" s="90"/>
      <c r="L106" s="90"/>
      <c r="M106" s="90"/>
      <c r="N106" s="90"/>
      <c r="O106" s="90"/>
    </row>
    <row r="107" spans="1:15" ht="15.75">
      <c r="A107" s="70">
        <v>32</v>
      </c>
      <c r="B107" s="107" t="s">
        <v>168</v>
      </c>
      <c r="C107" s="66" t="s">
        <v>84</v>
      </c>
      <c r="D107" s="89">
        <f>D106</f>
        <v>78</v>
      </c>
      <c r="E107" s="93"/>
      <c r="F107" s="93"/>
      <c r="G107" s="90"/>
      <c r="H107" s="94"/>
      <c r="I107" s="94"/>
      <c r="J107" s="90"/>
      <c r="K107" s="90"/>
      <c r="L107" s="90"/>
      <c r="M107" s="90"/>
      <c r="N107" s="90"/>
      <c r="O107" s="90"/>
    </row>
    <row r="108" spans="1:15" ht="15.75">
      <c r="A108" s="70"/>
      <c r="B108" s="106" t="s">
        <v>130</v>
      </c>
      <c r="C108" s="66" t="s">
        <v>113</v>
      </c>
      <c r="D108" s="89">
        <f>D107*0.15*1.05</f>
        <v>12.29</v>
      </c>
      <c r="E108" s="93"/>
      <c r="F108" s="93"/>
      <c r="G108" s="90"/>
      <c r="H108" s="94"/>
      <c r="I108" s="94"/>
      <c r="J108" s="90"/>
      <c r="K108" s="90"/>
      <c r="L108" s="90"/>
      <c r="M108" s="90"/>
      <c r="N108" s="90"/>
      <c r="O108" s="90"/>
    </row>
    <row r="109" spans="1:15" ht="30">
      <c r="A109" s="70">
        <v>33</v>
      </c>
      <c r="B109" s="107" t="s">
        <v>146</v>
      </c>
      <c r="C109" s="66" t="s">
        <v>84</v>
      </c>
      <c r="D109" s="89">
        <f>D106</f>
        <v>78</v>
      </c>
      <c r="E109" s="93"/>
      <c r="F109" s="93"/>
      <c r="G109" s="90"/>
      <c r="H109" s="94"/>
      <c r="I109" s="94"/>
      <c r="J109" s="90"/>
      <c r="K109" s="90"/>
      <c r="L109" s="90"/>
      <c r="M109" s="90"/>
      <c r="N109" s="90"/>
      <c r="O109" s="90"/>
    </row>
    <row r="110" spans="1:15" ht="18.75" customHeight="1">
      <c r="A110" s="70"/>
      <c r="B110" s="106" t="s">
        <v>130</v>
      </c>
      <c r="C110" s="66" t="s">
        <v>113</v>
      </c>
      <c r="D110" s="89">
        <f>D109*0.15*1.06</f>
        <v>12.4</v>
      </c>
      <c r="E110" s="93"/>
      <c r="F110" s="93"/>
      <c r="G110" s="90"/>
      <c r="H110" s="94"/>
      <c r="I110" s="94"/>
      <c r="J110" s="90"/>
      <c r="K110" s="90"/>
      <c r="L110" s="90"/>
      <c r="M110" s="90"/>
      <c r="N110" s="90"/>
      <c r="O110" s="90"/>
    </row>
    <row r="111" spans="1:15" ht="30">
      <c r="A111" s="70"/>
      <c r="B111" s="123" t="s">
        <v>178</v>
      </c>
      <c r="C111" s="66" t="s">
        <v>84</v>
      </c>
      <c r="D111" s="89">
        <f>D109*1.1</f>
        <v>85.8</v>
      </c>
      <c r="E111" s="93"/>
      <c r="F111" s="93"/>
      <c r="G111" s="90"/>
      <c r="H111" s="94"/>
      <c r="I111" s="94"/>
      <c r="J111" s="90"/>
      <c r="K111" s="90"/>
      <c r="L111" s="90"/>
      <c r="M111" s="90"/>
      <c r="N111" s="90"/>
      <c r="O111" s="90"/>
    </row>
    <row r="112" spans="1:15" ht="18.75" customHeight="1">
      <c r="A112" s="70"/>
      <c r="B112" s="106" t="s">
        <v>147</v>
      </c>
      <c r="C112" s="66" t="s">
        <v>104</v>
      </c>
      <c r="D112" s="89">
        <v>125</v>
      </c>
      <c r="E112" s="93"/>
      <c r="F112" s="93"/>
      <c r="G112" s="90"/>
      <c r="H112" s="94"/>
      <c r="I112" s="94"/>
      <c r="J112" s="90"/>
      <c r="K112" s="90"/>
      <c r="L112" s="90"/>
      <c r="M112" s="90"/>
      <c r="N112" s="90"/>
      <c r="O112" s="90"/>
    </row>
    <row r="113" spans="1:15" ht="18.75" customHeight="1">
      <c r="A113" s="70"/>
      <c r="B113" s="106" t="s">
        <v>105</v>
      </c>
      <c r="C113" s="66" t="s">
        <v>54</v>
      </c>
      <c r="D113" s="89">
        <v>1</v>
      </c>
      <c r="E113" s="93"/>
      <c r="F113" s="93"/>
      <c r="G113" s="90"/>
      <c r="H113" s="94"/>
      <c r="I113" s="94"/>
      <c r="J113" s="90"/>
      <c r="K113" s="90"/>
      <c r="L113" s="90"/>
      <c r="M113" s="90"/>
      <c r="N113" s="90"/>
      <c r="O113" s="90"/>
    </row>
    <row r="114" spans="1:15" ht="30">
      <c r="A114" s="70">
        <v>34</v>
      </c>
      <c r="B114" s="107" t="s">
        <v>214</v>
      </c>
      <c r="C114" s="66" t="s">
        <v>84</v>
      </c>
      <c r="D114" s="89">
        <f>D109</f>
        <v>78</v>
      </c>
      <c r="E114" s="93"/>
      <c r="F114" s="93"/>
      <c r="G114" s="90"/>
      <c r="H114" s="94"/>
      <c r="I114" s="94"/>
      <c r="J114" s="90"/>
      <c r="K114" s="90"/>
      <c r="L114" s="90"/>
      <c r="M114" s="90"/>
      <c r="N114" s="90"/>
      <c r="O114" s="90"/>
    </row>
    <row r="115" spans="1:15" ht="15.75">
      <c r="A115" s="70"/>
      <c r="B115" s="106" t="s">
        <v>130</v>
      </c>
      <c r="C115" s="66" t="s">
        <v>113</v>
      </c>
      <c r="D115" s="89">
        <f>D114*0.15*1.06</f>
        <v>12.4</v>
      </c>
      <c r="E115" s="93"/>
      <c r="F115" s="93"/>
      <c r="G115" s="90"/>
      <c r="H115" s="94"/>
      <c r="I115" s="94"/>
      <c r="J115" s="90"/>
      <c r="K115" s="90"/>
      <c r="L115" s="90"/>
      <c r="M115" s="90"/>
      <c r="N115" s="90"/>
      <c r="O115" s="90"/>
    </row>
    <row r="116" spans="1:15" ht="18.75" customHeight="1">
      <c r="A116" s="70"/>
      <c r="B116" s="106" t="s">
        <v>163</v>
      </c>
      <c r="C116" s="66" t="s">
        <v>126</v>
      </c>
      <c r="D116" s="89">
        <f>D114*40*1.1</f>
        <v>3432</v>
      </c>
      <c r="E116" s="93"/>
      <c r="F116" s="93"/>
      <c r="G116" s="90"/>
      <c r="H116" s="94"/>
      <c r="I116" s="94"/>
      <c r="J116" s="90"/>
      <c r="K116" s="90"/>
      <c r="L116" s="90"/>
      <c r="M116" s="90"/>
      <c r="N116" s="90"/>
      <c r="O116" s="90"/>
    </row>
    <row r="117" spans="1:15" ht="30">
      <c r="A117" s="70">
        <v>35</v>
      </c>
      <c r="B117" s="107" t="s">
        <v>149</v>
      </c>
      <c r="C117" s="66" t="s">
        <v>84</v>
      </c>
      <c r="D117" s="89">
        <f>D109</f>
        <v>78</v>
      </c>
      <c r="E117" s="93"/>
      <c r="F117" s="93"/>
      <c r="G117" s="90"/>
      <c r="H117" s="94"/>
      <c r="I117" s="94"/>
      <c r="J117" s="90"/>
      <c r="K117" s="90"/>
      <c r="L117" s="90"/>
      <c r="M117" s="90"/>
      <c r="N117" s="90"/>
      <c r="O117" s="90"/>
    </row>
    <row r="118" spans="1:15" ht="18.75" customHeight="1">
      <c r="A118" s="70"/>
      <c r="B118" s="106" t="s">
        <v>130</v>
      </c>
      <c r="C118" s="66" t="s">
        <v>113</v>
      </c>
      <c r="D118" s="89">
        <f>D117*0.15</f>
        <v>11.7</v>
      </c>
      <c r="E118" s="93"/>
      <c r="F118" s="93"/>
      <c r="G118" s="90"/>
      <c r="H118" s="94"/>
      <c r="I118" s="94"/>
      <c r="J118" s="90"/>
      <c r="K118" s="90"/>
      <c r="L118" s="90"/>
      <c r="M118" s="90"/>
      <c r="N118" s="90"/>
      <c r="O118" s="90"/>
    </row>
    <row r="119" spans="1:15" ht="18.75" customHeight="1">
      <c r="A119" s="70"/>
      <c r="B119" s="106" t="s">
        <v>144</v>
      </c>
      <c r="C119" s="66" t="s">
        <v>126</v>
      </c>
      <c r="D119" s="89">
        <f>D117*6.5*1.06</f>
        <v>537.42</v>
      </c>
      <c r="E119" s="93"/>
      <c r="F119" s="93"/>
      <c r="G119" s="90"/>
      <c r="H119" s="94"/>
      <c r="I119" s="94"/>
      <c r="J119" s="90"/>
      <c r="K119" s="90"/>
      <c r="L119" s="90"/>
      <c r="M119" s="90"/>
      <c r="N119" s="90"/>
      <c r="O119" s="90"/>
    </row>
    <row r="120" spans="1:15" ht="18.75" customHeight="1">
      <c r="A120" s="70"/>
      <c r="B120" s="106" t="s">
        <v>148</v>
      </c>
      <c r="C120" s="66" t="s">
        <v>84</v>
      </c>
      <c r="D120" s="89">
        <f>D117*1.15</f>
        <v>89.7</v>
      </c>
      <c r="E120" s="93"/>
      <c r="F120" s="93"/>
      <c r="G120" s="90"/>
      <c r="H120" s="94"/>
      <c r="I120" s="94"/>
      <c r="J120" s="90"/>
      <c r="K120" s="90"/>
      <c r="L120" s="90"/>
      <c r="M120" s="90"/>
      <c r="N120" s="90"/>
      <c r="O120" s="90"/>
    </row>
    <row r="121" spans="1:15" ht="18.75" customHeight="1">
      <c r="A121" s="70"/>
      <c r="B121" s="106" t="s">
        <v>145</v>
      </c>
      <c r="C121" s="66" t="s">
        <v>126</v>
      </c>
      <c r="D121" s="89">
        <f>0.18*D117*1.06</f>
        <v>14.88</v>
      </c>
      <c r="E121" s="93"/>
      <c r="F121" s="93"/>
      <c r="G121" s="90"/>
      <c r="H121" s="94"/>
      <c r="I121" s="94"/>
      <c r="J121" s="90"/>
      <c r="K121" s="90"/>
      <c r="L121" s="90"/>
      <c r="M121" s="90"/>
      <c r="N121" s="90"/>
      <c r="O121" s="90"/>
    </row>
    <row r="122" spans="1:15" ht="18.75" customHeight="1">
      <c r="A122" s="70"/>
      <c r="B122" s="106" t="s">
        <v>105</v>
      </c>
      <c r="C122" s="66" t="s">
        <v>54</v>
      </c>
      <c r="D122" s="89">
        <v>1</v>
      </c>
      <c r="E122" s="93"/>
      <c r="F122" s="93"/>
      <c r="G122" s="90"/>
      <c r="H122" s="94"/>
      <c r="I122" s="94"/>
      <c r="J122" s="90"/>
      <c r="K122" s="90"/>
      <c r="L122" s="90"/>
      <c r="M122" s="90"/>
      <c r="N122" s="90"/>
      <c r="O122" s="90"/>
    </row>
    <row r="123" spans="1:15" ht="30">
      <c r="A123" s="70">
        <v>36</v>
      </c>
      <c r="B123" s="107" t="s">
        <v>171</v>
      </c>
      <c r="C123" s="66" t="s">
        <v>94</v>
      </c>
      <c r="D123" s="89">
        <f>D106*0.07*1.3</f>
        <v>7.1</v>
      </c>
      <c r="E123" s="93"/>
      <c r="F123" s="93"/>
      <c r="G123" s="90"/>
      <c r="H123" s="94"/>
      <c r="I123" s="94"/>
      <c r="J123" s="90"/>
      <c r="K123" s="90"/>
      <c r="L123" s="90"/>
      <c r="M123" s="90"/>
      <c r="N123" s="90"/>
      <c r="O123" s="90"/>
    </row>
    <row r="124" spans="1:15" ht="18.75" customHeight="1">
      <c r="A124" s="75"/>
      <c r="B124" s="76"/>
      <c r="C124" s="76"/>
      <c r="D124" s="76"/>
      <c r="E124" s="76"/>
      <c r="F124" s="76"/>
      <c r="G124" s="190" t="s">
        <v>1</v>
      </c>
      <c r="H124" s="190"/>
      <c r="I124" s="190"/>
      <c r="J124" s="190"/>
      <c r="K124" s="78"/>
      <c r="L124" s="78"/>
      <c r="M124" s="78"/>
      <c r="N124" s="78"/>
      <c r="O124" s="79"/>
    </row>
    <row r="125" spans="1:15" ht="18.75" customHeight="1">
      <c r="A125" s="177" t="s">
        <v>25</v>
      </c>
      <c r="B125" s="178"/>
      <c r="C125" s="178"/>
      <c r="D125" s="178"/>
      <c r="E125" s="178"/>
      <c r="F125" s="178"/>
      <c r="G125" s="178"/>
      <c r="H125" s="178"/>
      <c r="I125" s="178"/>
      <c r="J125" s="179"/>
      <c r="K125" s="79"/>
      <c r="L125" s="79"/>
      <c r="M125" s="79"/>
      <c r="N125" s="77"/>
      <c r="O125" s="79"/>
    </row>
    <row r="126" spans="1:15" ht="18.75" customHeight="1">
      <c r="A126" s="177" t="s">
        <v>21</v>
      </c>
      <c r="B126" s="178"/>
      <c r="C126" s="178"/>
      <c r="D126" s="178"/>
      <c r="E126" s="178"/>
      <c r="F126" s="178"/>
      <c r="G126" s="178"/>
      <c r="H126" s="178"/>
      <c r="I126" s="178"/>
      <c r="J126" s="179"/>
      <c r="K126" s="79"/>
      <c r="L126" s="79"/>
      <c r="M126" s="79"/>
      <c r="N126" s="79"/>
      <c r="O126" s="79"/>
    </row>
    <row r="127" spans="1:15" ht="15">
      <c r="A127" s="80"/>
      <c r="B127" s="81"/>
      <c r="C127" s="82"/>
      <c r="D127" s="82"/>
      <c r="E127" s="83"/>
      <c r="F127" s="83"/>
      <c r="G127" s="83"/>
      <c r="H127" s="83"/>
      <c r="I127" s="83"/>
      <c r="J127" s="83"/>
      <c r="K127" s="83"/>
      <c r="L127" s="83"/>
      <c r="M127" s="83"/>
      <c r="N127" s="83"/>
      <c r="O127" s="83"/>
    </row>
    <row r="128" spans="1:15" ht="15">
      <c r="A128" s="80"/>
      <c r="B128" s="81"/>
      <c r="C128" s="82"/>
      <c r="D128" s="82"/>
      <c r="E128" s="83"/>
      <c r="F128" s="83"/>
      <c r="G128" s="83"/>
      <c r="H128" s="83"/>
      <c r="I128" s="192" t="s">
        <v>15</v>
      </c>
      <c r="J128" s="192"/>
      <c r="K128" s="83"/>
      <c r="L128" s="83"/>
      <c r="M128" s="83"/>
      <c r="N128" s="83"/>
      <c r="O128" s="84"/>
    </row>
    <row r="129" spans="1:15" ht="15">
      <c r="A129" s="80"/>
      <c r="B129" s="85"/>
      <c r="C129" s="80"/>
      <c r="D129" s="86"/>
      <c r="E129" s="86"/>
      <c r="F129" s="86"/>
      <c r="G129" s="80"/>
      <c r="H129" s="86"/>
      <c r="I129" s="86"/>
      <c r="J129" s="80"/>
      <c r="K129" s="86"/>
      <c r="L129" s="86"/>
      <c r="M129" s="86"/>
      <c r="N129" s="86"/>
      <c r="O129" s="86"/>
    </row>
    <row r="130" spans="1:15" ht="15">
      <c r="A130" s="80"/>
      <c r="B130" s="85"/>
      <c r="C130" s="80"/>
      <c r="D130" s="86"/>
      <c r="E130" s="86"/>
      <c r="F130" s="86"/>
      <c r="G130" s="80"/>
      <c r="H130" s="86"/>
      <c r="I130" s="86"/>
      <c r="J130" s="80"/>
      <c r="K130" s="86"/>
      <c r="L130" s="86"/>
      <c r="M130" s="86"/>
      <c r="N130" s="86"/>
      <c r="O130" s="86"/>
    </row>
    <row r="131" spans="1:15" ht="15">
      <c r="A131" s="80"/>
      <c r="B131" s="85"/>
      <c r="C131" s="80"/>
      <c r="D131" s="86"/>
      <c r="E131" s="86"/>
      <c r="F131" s="86"/>
      <c r="G131" s="80"/>
      <c r="H131" s="86"/>
      <c r="I131" s="86"/>
      <c r="J131" s="80"/>
      <c r="K131" s="86"/>
      <c r="L131" s="86"/>
      <c r="M131" s="86"/>
      <c r="N131" s="86"/>
      <c r="O131" s="86"/>
    </row>
    <row r="132" spans="1:15" ht="15.75">
      <c r="A132" s="80"/>
      <c r="B132" s="31" t="s">
        <v>18</v>
      </c>
      <c r="C132" s="32"/>
      <c r="D132" s="87"/>
      <c r="E132" s="50"/>
      <c r="F132" s="50"/>
      <c r="G132" s="50"/>
      <c r="H132" s="193"/>
      <c r="I132" s="193"/>
      <c r="J132" s="143"/>
      <c r="K132" s="143"/>
      <c r="L132" s="191"/>
      <c r="M132" s="191"/>
      <c r="N132" s="86"/>
      <c r="O132" s="86"/>
    </row>
    <row r="133" spans="1:15" ht="19.5">
      <c r="A133" s="28"/>
      <c r="B133" s="31"/>
      <c r="C133" s="31"/>
      <c r="D133" s="52" t="s">
        <v>19</v>
      </c>
      <c r="E133" s="52"/>
      <c r="F133" s="52"/>
      <c r="G133" s="52"/>
      <c r="H133" s="52"/>
      <c r="I133" s="52"/>
      <c r="N133" s="28"/>
      <c r="O133" s="28"/>
    </row>
    <row r="134" spans="1:15" ht="15.75">
      <c r="A134" s="28"/>
      <c r="B134" s="31"/>
      <c r="C134" s="32"/>
      <c r="D134" s="34"/>
      <c r="E134" s="32"/>
      <c r="F134" s="32"/>
      <c r="G134" s="32"/>
      <c r="H134" s="32"/>
      <c r="I134" s="32"/>
      <c r="J134" s="28"/>
      <c r="K134" s="28"/>
      <c r="L134" s="28"/>
      <c r="M134" s="28"/>
      <c r="N134" s="28"/>
      <c r="O134" s="28"/>
    </row>
    <row r="135" spans="1:15" ht="15.75">
      <c r="A135" s="28"/>
      <c r="B135" s="32"/>
      <c r="C135" s="28"/>
      <c r="D135" s="28"/>
      <c r="E135" s="86"/>
      <c r="F135" s="86"/>
      <c r="G135" s="88"/>
      <c r="H135" s="39"/>
      <c r="I135" s="39"/>
      <c r="J135" s="28"/>
      <c r="K135" s="28"/>
      <c r="L135" s="28"/>
      <c r="M135" s="28"/>
      <c r="N135" s="28"/>
      <c r="O135" s="28"/>
    </row>
    <row r="136" spans="1:15" ht="15.75">
      <c r="A136" s="28"/>
      <c r="B136" s="32"/>
      <c r="C136" s="28"/>
      <c r="D136" s="28"/>
      <c r="E136" s="86"/>
      <c r="F136" s="86"/>
      <c r="G136" s="88"/>
      <c r="H136" s="39"/>
      <c r="I136" s="39"/>
      <c r="J136" s="28"/>
      <c r="K136" s="28"/>
      <c r="L136" s="28"/>
      <c r="M136" s="28"/>
      <c r="N136" s="28"/>
      <c r="O136" s="28"/>
    </row>
    <row r="137" spans="1:15" ht="15.75">
      <c r="A137" s="28"/>
      <c r="B137" s="32"/>
      <c r="C137" s="28"/>
      <c r="D137" s="28"/>
      <c r="E137" s="86"/>
      <c r="F137" s="86"/>
      <c r="G137" s="88"/>
      <c r="H137" s="39"/>
      <c r="I137" s="39"/>
      <c r="J137" s="28"/>
      <c r="K137" s="28"/>
      <c r="L137" s="28"/>
      <c r="M137" s="28"/>
      <c r="N137" s="28"/>
      <c r="O137" s="28"/>
    </row>
    <row r="138" spans="1:15" ht="15.75">
      <c r="A138" s="28"/>
      <c r="B138" s="32"/>
      <c r="C138" s="28"/>
      <c r="D138" s="28"/>
      <c r="E138" s="28"/>
      <c r="F138" s="28"/>
      <c r="G138" s="39"/>
      <c r="H138" s="39"/>
      <c r="I138" s="39"/>
      <c r="J138" s="28"/>
      <c r="K138" s="28"/>
      <c r="L138" s="28"/>
      <c r="M138" s="28"/>
      <c r="N138" s="28"/>
      <c r="O138" s="28"/>
    </row>
    <row r="139" spans="1:15" ht="15.75">
      <c r="A139" s="28"/>
      <c r="B139" s="32"/>
      <c r="C139" s="28"/>
      <c r="D139" s="28"/>
      <c r="E139" s="28"/>
      <c r="F139" s="28"/>
      <c r="G139" s="39"/>
      <c r="H139" s="39"/>
      <c r="I139" s="39"/>
      <c r="J139" s="28"/>
      <c r="K139" s="28"/>
      <c r="L139" s="28"/>
      <c r="M139" s="28"/>
      <c r="N139" s="28"/>
      <c r="O139" s="28"/>
    </row>
  </sheetData>
  <sheetProtection/>
  <mergeCells count="21">
    <mergeCell ref="C9:C10"/>
    <mergeCell ref="E9:J9"/>
    <mergeCell ref="A5:O5"/>
    <mergeCell ref="G124:J124"/>
    <mergeCell ref="K8:O8"/>
    <mergeCell ref="A9:A10"/>
    <mergeCell ref="A2:O2"/>
    <mergeCell ref="A3:O3"/>
    <mergeCell ref="A4:O4"/>
    <mergeCell ref="A6:H6"/>
    <mergeCell ref="A7:G7"/>
    <mergeCell ref="H132:I132"/>
    <mergeCell ref="D9:D10"/>
    <mergeCell ref="A125:J125"/>
    <mergeCell ref="L7:N7"/>
    <mergeCell ref="I128:J128"/>
    <mergeCell ref="J132:K132"/>
    <mergeCell ref="B9:B10"/>
    <mergeCell ref="K9:O9"/>
    <mergeCell ref="L132:M132"/>
    <mergeCell ref="A126:J126"/>
  </mergeCells>
  <printOptions/>
  <pageMargins left="0.96" right="0.25" top="0.52" bottom="0.46" header="0.43" footer="0.33"/>
  <pageSetup horizontalDpi="600" verticalDpi="600" orientation="landscape" paperSize="8" scale="8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O35"/>
  <sheetViews>
    <sheetView zoomScalePageLayoutView="0" workbookViewId="0" topLeftCell="A10">
      <selection activeCell="G18" sqref="G18"/>
    </sheetView>
  </sheetViews>
  <sheetFormatPr defaultColWidth="9.140625" defaultRowHeight="12.75"/>
  <cols>
    <col min="1" max="1" width="4.8515625" style="20" customWidth="1"/>
    <col min="2" max="2" width="34.7109375" style="20" customWidth="1"/>
    <col min="3" max="6" width="8.8515625" style="20" customWidth="1"/>
    <col min="7" max="7" width="10.421875" style="20" customWidth="1"/>
    <col min="8" max="9" width="8.8515625" style="20" customWidth="1"/>
    <col min="10" max="10" width="10.7109375" style="20" customWidth="1"/>
    <col min="11" max="11" width="9.8515625" style="20" customWidth="1"/>
    <col min="12" max="12" width="11.7109375" style="20" customWidth="1"/>
    <col min="13" max="13" width="11.57421875" style="20" bestFit="1" customWidth="1"/>
    <col min="14" max="14" width="10.28125" style="20" customWidth="1"/>
    <col min="15" max="15" width="11.57421875" style="20" bestFit="1" customWidth="1"/>
  </cols>
  <sheetData>
    <row r="1" spans="1:15" ht="15.75">
      <c r="A1" s="28"/>
      <c r="B1" s="32"/>
      <c r="C1" s="28"/>
      <c r="D1" s="28"/>
      <c r="E1" s="28"/>
      <c r="F1" s="28"/>
      <c r="G1" s="39"/>
      <c r="H1" s="39"/>
      <c r="I1" s="39"/>
      <c r="J1" s="28"/>
      <c r="K1" s="28"/>
      <c r="L1" s="28"/>
      <c r="M1" s="28"/>
      <c r="N1" s="28"/>
      <c r="O1" s="28"/>
    </row>
    <row r="2" spans="1:15" ht="15">
      <c r="A2" s="181" t="s">
        <v>30</v>
      </c>
      <c r="B2" s="181"/>
      <c r="C2" s="181"/>
      <c r="D2" s="181"/>
      <c r="E2" s="181"/>
      <c r="F2" s="181"/>
      <c r="G2" s="181"/>
      <c r="H2" s="181"/>
      <c r="I2" s="181"/>
      <c r="J2" s="181"/>
      <c r="K2" s="181"/>
      <c r="L2" s="181"/>
      <c r="M2" s="181"/>
      <c r="N2" s="181"/>
      <c r="O2" s="181"/>
    </row>
    <row r="3" spans="1:15" ht="15">
      <c r="A3" s="198" t="str">
        <f>kopsavilkums!B17</f>
        <v>El.instalācijas pārbūves darbi</v>
      </c>
      <c r="B3" s="199"/>
      <c r="C3" s="199"/>
      <c r="D3" s="199"/>
      <c r="E3" s="199"/>
      <c r="F3" s="199"/>
      <c r="G3" s="199"/>
      <c r="H3" s="199"/>
      <c r="I3" s="199"/>
      <c r="J3" s="199"/>
      <c r="K3" s="199"/>
      <c r="L3" s="199"/>
      <c r="M3" s="199"/>
      <c r="N3" s="199"/>
      <c r="O3" s="199"/>
    </row>
    <row r="4" spans="1:15" ht="15">
      <c r="A4" s="182" t="s">
        <v>2</v>
      </c>
      <c r="B4" s="182"/>
      <c r="C4" s="182"/>
      <c r="D4" s="182"/>
      <c r="E4" s="182"/>
      <c r="F4" s="182"/>
      <c r="G4" s="182"/>
      <c r="H4" s="182"/>
      <c r="I4" s="182"/>
      <c r="J4" s="182"/>
      <c r="K4" s="182"/>
      <c r="L4" s="182"/>
      <c r="M4" s="182"/>
      <c r="N4" s="182"/>
      <c r="O4" s="182"/>
    </row>
    <row r="5" spans="1:15" ht="13.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ht="15">
      <c r="A6" s="163" t="str">
        <f>koptāme!A7</f>
        <v>Būves adrese: Zeļļu iela 8, Rīga</v>
      </c>
      <c r="B6" s="163"/>
      <c r="C6" s="163"/>
      <c r="D6" s="163"/>
      <c r="E6" s="163"/>
      <c r="F6" s="163"/>
      <c r="G6" s="163"/>
      <c r="H6" s="163"/>
      <c r="I6" s="55"/>
      <c r="J6" s="55"/>
      <c r="K6" s="55"/>
      <c r="L6" s="55"/>
      <c r="M6" s="55"/>
      <c r="N6" s="55"/>
      <c r="O6" s="55"/>
    </row>
    <row r="7" spans="1:15" ht="15">
      <c r="A7" s="163" t="str">
        <f>3!A7:G7</f>
        <v>Tāme sastādīta 2015.gada tirgus cenās pamatojoties uz AR daļas rasējumiem</v>
      </c>
      <c r="B7" s="163"/>
      <c r="C7" s="163"/>
      <c r="D7" s="163"/>
      <c r="E7" s="163"/>
      <c r="F7" s="163"/>
      <c r="G7" s="163"/>
      <c r="H7" s="32"/>
      <c r="I7" s="55"/>
      <c r="J7" s="55"/>
      <c r="K7" s="55"/>
      <c r="L7" s="183" t="s">
        <v>46</v>
      </c>
      <c r="M7" s="183"/>
      <c r="N7" s="183"/>
      <c r="O7" s="56"/>
    </row>
    <row r="8" spans="1:15" ht="15">
      <c r="A8" s="57"/>
      <c r="B8" s="15"/>
      <c r="C8" s="58"/>
      <c r="D8" s="58"/>
      <c r="E8" s="58"/>
      <c r="F8" s="58"/>
      <c r="G8" s="58"/>
      <c r="H8" s="58"/>
      <c r="I8" s="58"/>
      <c r="J8" s="58"/>
      <c r="K8" s="184"/>
      <c r="L8" s="184"/>
      <c r="M8" s="184"/>
      <c r="N8" s="184"/>
      <c r="O8" s="184"/>
    </row>
    <row r="9" spans="1:15" ht="14.25" customHeight="1">
      <c r="A9" s="188" t="s">
        <v>3</v>
      </c>
      <c r="B9" s="180" t="s">
        <v>4</v>
      </c>
      <c r="C9" s="176" t="s">
        <v>41</v>
      </c>
      <c r="D9" s="194" t="s">
        <v>0</v>
      </c>
      <c r="E9" s="187" t="s">
        <v>5</v>
      </c>
      <c r="F9" s="174"/>
      <c r="G9" s="174"/>
      <c r="H9" s="174"/>
      <c r="I9" s="174"/>
      <c r="J9" s="175"/>
      <c r="K9" s="174" t="s">
        <v>6</v>
      </c>
      <c r="L9" s="174"/>
      <c r="M9" s="174"/>
      <c r="N9" s="174"/>
      <c r="O9" s="175"/>
    </row>
    <row r="10" spans="1:15" ht="123"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2" customFormat="1" ht="15">
      <c r="A11" s="69">
        <v>1</v>
      </c>
      <c r="B11" s="69">
        <v>2</v>
      </c>
      <c r="C11" s="44">
        <v>3</v>
      </c>
      <c r="D11" s="102">
        <v>4</v>
      </c>
      <c r="E11" s="102">
        <v>5</v>
      </c>
      <c r="F11" s="102">
        <v>6</v>
      </c>
      <c r="G11" s="102">
        <v>7</v>
      </c>
      <c r="H11" s="102">
        <v>8</v>
      </c>
      <c r="I11" s="102">
        <v>9</v>
      </c>
      <c r="J11" s="102">
        <v>10</v>
      </c>
      <c r="K11" s="102">
        <v>11</v>
      </c>
      <c r="L11" s="102">
        <v>12</v>
      </c>
      <c r="M11" s="102">
        <v>13</v>
      </c>
      <c r="N11" s="102">
        <v>14</v>
      </c>
      <c r="O11" s="102">
        <v>15</v>
      </c>
    </row>
    <row r="12" spans="1:15" ht="15.75">
      <c r="A12" s="64">
        <v>1</v>
      </c>
      <c r="B12" s="133" t="s">
        <v>151</v>
      </c>
      <c r="C12" s="134" t="s">
        <v>55</v>
      </c>
      <c r="D12" s="135">
        <v>63</v>
      </c>
      <c r="E12" s="90"/>
      <c r="F12" s="90"/>
      <c r="G12" s="90"/>
      <c r="H12" s="91"/>
      <c r="I12" s="91"/>
      <c r="J12" s="90"/>
      <c r="K12" s="90"/>
      <c r="L12" s="90"/>
      <c r="M12" s="90"/>
      <c r="N12" s="90"/>
      <c r="O12" s="90"/>
    </row>
    <row r="13" spans="1:15" ht="30">
      <c r="A13" s="70">
        <f>A12+1</f>
        <v>2</v>
      </c>
      <c r="B13" s="136" t="s">
        <v>240</v>
      </c>
      <c r="C13" s="134" t="s">
        <v>55</v>
      </c>
      <c r="D13" s="135">
        <v>84</v>
      </c>
      <c r="E13" s="93"/>
      <c r="F13" s="93"/>
      <c r="G13" s="90"/>
      <c r="H13" s="91"/>
      <c r="I13" s="94"/>
      <c r="J13" s="90"/>
      <c r="K13" s="90"/>
      <c r="L13" s="90"/>
      <c r="M13" s="90"/>
      <c r="N13" s="90"/>
      <c r="O13" s="90"/>
    </row>
    <row r="14" spans="1:15" ht="30">
      <c r="A14" s="70">
        <f aca="true" t="shared" si="0" ref="A14:A19">A13+1</f>
        <v>3</v>
      </c>
      <c r="B14" s="137" t="s">
        <v>241</v>
      </c>
      <c r="C14" s="134" t="s">
        <v>55</v>
      </c>
      <c r="D14" s="135">
        <f>8+6</f>
        <v>14</v>
      </c>
      <c r="E14" s="93"/>
      <c r="F14" s="93"/>
      <c r="G14" s="90"/>
      <c r="H14" s="72"/>
      <c r="I14" s="94"/>
      <c r="J14" s="90"/>
      <c r="K14" s="90"/>
      <c r="L14" s="90"/>
      <c r="M14" s="90"/>
      <c r="N14" s="90"/>
      <c r="O14" s="90"/>
    </row>
    <row r="15" spans="1:15" ht="30">
      <c r="A15" s="70">
        <f t="shared" si="0"/>
        <v>4</v>
      </c>
      <c r="B15" s="137" t="s">
        <v>242</v>
      </c>
      <c r="C15" s="134" t="s">
        <v>55</v>
      </c>
      <c r="D15" s="135">
        <v>3</v>
      </c>
      <c r="E15" s="93"/>
      <c r="F15" s="93"/>
      <c r="G15" s="90"/>
      <c r="H15" s="94"/>
      <c r="I15" s="94"/>
      <c r="J15" s="90"/>
      <c r="K15" s="90"/>
      <c r="L15" s="90"/>
      <c r="M15" s="90"/>
      <c r="N15" s="90"/>
      <c r="O15" s="90"/>
    </row>
    <row r="16" spans="1:15" ht="30">
      <c r="A16" s="70">
        <f t="shared" si="0"/>
        <v>5</v>
      </c>
      <c r="B16" s="137" t="s">
        <v>243</v>
      </c>
      <c r="C16" s="134" t="s">
        <v>55</v>
      </c>
      <c r="D16" s="135">
        <v>2</v>
      </c>
      <c r="E16" s="93"/>
      <c r="F16" s="93"/>
      <c r="G16" s="90"/>
      <c r="H16" s="94"/>
      <c r="I16" s="94"/>
      <c r="J16" s="90"/>
      <c r="K16" s="90"/>
      <c r="L16" s="90"/>
      <c r="M16" s="90"/>
      <c r="N16" s="90"/>
      <c r="O16" s="90"/>
    </row>
    <row r="17" spans="1:15" ht="30">
      <c r="A17" s="70">
        <f t="shared" si="0"/>
        <v>6</v>
      </c>
      <c r="B17" s="137" t="s">
        <v>244</v>
      </c>
      <c r="C17" s="134" t="s">
        <v>55</v>
      </c>
      <c r="D17" s="135">
        <v>1</v>
      </c>
      <c r="E17" s="93"/>
      <c r="F17" s="93"/>
      <c r="G17" s="90"/>
      <c r="H17" s="94"/>
      <c r="I17" s="94"/>
      <c r="J17" s="90"/>
      <c r="K17" s="90"/>
      <c r="L17" s="90"/>
      <c r="M17" s="90"/>
      <c r="N17" s="90"/>
      <c r="O17" s="90"/>
    </row>
    <row r="18" spans="1:15" ht="30">
      <c r="A18" s="70">
        <f t="shared" si="0"/>
        <v>7</v>
      </c>
      <c r="B18" s="137" t="s">
        <v>245</v>
      </c>
      <c r="C18" s="134" t="s">
        <v>55</v>
      </c>
      <c r="D18" s="135">
        <v>3</v>
      </c>
      <c r="E18" s="93"/>
      <c r="F18" s="93"/>
      <c r="G18" s="90"/>
      <c r="H18" s="94"/>
      <c r="I18" s="94"/>
      <c r="J18" s="90"/>
      <c r="K18" s="90"/>
      <c r="L18" s="90"/>
      <c r="M18" s="90"/>
      <c r="N18" s="90"/>
      <c r="O18" s="90"/>
    </row>
    <row r="19" spans="1:15" ht="30">
      <c r="A19" s="70">
        <f t="shared" si="0"/>
        <v>8</v>
      </c>
      <c r="B19" s="137" t="s">
        <v>153</v>
      </c>
      <c r="C19" s="134" t="s">
        <v>55</v>
      </c>
      <c r="D19" s="135">
        <v>16</v>
      </c>
      <c r="E19" s="93"/>
      <c r="F19" s="93"/>
      <c r="G19" s="90"/>
      <c r="H19" s="94"/>
      <c r="I19" s="94"/>
      <c r="J19" s="90"/>
      <c r="K19" s="90"/>
      <c r="L19" s="90"/>
      <c r="M19" s="90"/>
      <c r="N19" s="90"/>
      <c r="O19" s="90"/>
    </row>
    <row r="20" spans="1:15" ht="30">
      <c r="A20" s="70">
        <v>9</v>
      </c>
      <c r="B20" s="137" t="s">
        <v>172</v>
      </c>
      <c r="C20" s="134" t="s">
        <v>54</v>
      </c>
      <c r="D20" s="135">
        <v>2</v>
      </c>
      <c r="E20" s="93"/>
      <c r="F20" s="93"/>
      <c r="G20" s="90"/>
      <c r="H20" s="94"/>
      <c r="I20" s="94"/>
      <c r="J20" s="90"/>
      <c r="K20" s="90"/>
      <c r="L20" s="90"/>
      <c r="M20" s="90"/>
      <c r="N20" s="90"/>
      <c r="O20" s="90"/>
    </row>
    <row r="21" spans="1:15" ht="15.75">
      <c r="A21" s="70">
        <v>10</v>
      </c>
      <c r="B21" s="137" t="s">
        <v>231</v>
      </c>
      <c r="C21" s="134" t="s">
        <v>159</v>
      </c>
      <c r="D21" s="135">
        <v>63</v>
      </c>
      <c r="E21" s="93"/>
      <c r="F21" s="93"/>
      <c r="G21" s="90"/>
      <c r="H21" s="94"/>
      <c r="I21" s="94"/>
      <c r="J21" s="90"/>
      <c r="K21" s="90"/>
      <c r="L21" s="90"/>
      <c r="M21" s="90"/>
      <c r="N21" s="90"/>
      <c r="O21" s="90"/>
    </row>
    <row r="22" spans="1:15" ht="15.75">
      <c r="A22" s="70">
        <v>11</v>
      </c>
      <c r="B22" s="137" t="s">
        <v>232</v>
      </c>
      <c r="C22" s="134" t="s">
        <v>159</v>
      </c>
      <c r="D22" s="135">
        <v>14</v>
      </c>
      <c r="E22" s="93"/>
      <c r="F22" s="93"/>
      <c r="G22" s="90"/>
      <c r="H22" s="94"/>
      <c r="I22" s="94"/>
      <c r="J22" s="90"/>
      <c r="K22" s="90"/>
      <c r="L22" s="90"/>
      <c r="M22" s="90"/>
      <c r="N22" s="90"/>
      <c r="O22" s="90"/>
    </row>
    <row r="23" spans="1:15" ht="30">
      <c r="A23" s="70">
        <v>12</v>
      </c>
      <c r="B23" s="137" t="s">
        <v>233</v>
      </c>
      <c r="C23" s="134" t="s">
        <v>55</v>
      </c>
      <c r="D23" s="135">
        <v>3</v>
      </c>
      <c r="E23" s="93"/>
      <c r="F23" s="93"/>
      <c r="G23" s="90"/>
      <c r="H23" s="94"/>
      <c r="I23" s="94"/>
      <c r="J23" s="90"/>
      <c r="K23" s="90"/>
      <c r="L23" s="90"/>
      <c r="M23" s="90"/>
      <c r="N23" s="90"/>
      <c r="O23" s="90"/>
    </row>
    <row r="24" spans="1:15" ht="18.75" customHeight="1">
      <c r="A24" s="75"/>
      <c r="B24" s="138"/>
      <c r="C24" s="138"/>
      <c r="D24" s="139"/>
      <c r="E24" s="110"/>
      <c r="F24" s="110"/>
      <c r="G24" s="197" t="s">
        <v>1</v>
      </c>
      <c r="H24" s="197"/>
      <c r="I24" s="197"/>
      <c r="J24" s="197"/>
      <c r="K24" s="111"/>
      <c r="L24" s="111"/>
      <c r="M24" s="111"/>
      <c r="N24" s="111"/>
      <c r="O24" s="111"/>
    </row>
    <row r="25" spans="1:15" ht="18.75" customHeight="1">
      <c r="A25" s="177" t="s">
        <v>25</v>
      </c>
      <c r="B25" s="178"/>
      <c r="C25" s="178"/>
      <c r="D25" s="178"/>
      <c r="E25" s="178"/>
      <c r="F25" s="178"/>
      <c r="G25" s="178"/>
      <c r="H25" s="178"/>
      <c r="I25" s="178"/>
      <c r="J25" s="179"/>
      <c r="K25" s="79"/>
      <c r="L25" s="79"/>
      <c r="M25" s="79"/>
      <c r="N25" s="77"/>
      <c r="O25" s="79"/>
    </row>
    <row r="26" spans="1:15" ht="18.75" customHeight="1">
      <c r="A26" s="177" t="s">
        <v>21</v>
      </c>
      <c r="B26" s="178"/>
      <c r="C26" s="178"/>
      <c r="D26" s="178"/>
      <c r="E26" s="178"/>
      <c r="F26" s="178"/>
      <c r="G26" s="178"/>
      <c r="H26" s="178"/>
      <c r="I26" s="178"/>
      <c r="J26" s="179"/>
      <c r="K26" s="79"/>
      <c r="L26" s="79"/>
      <c r="M26" s="79"/>
      <c r="N26" s="79"/>
      <c r="O26" s="79"/>
    </row>
    <row r="27" spans="1:15" ht="15">
      <c r="A27" s="80"/>
      <c r="B27" s="81"/>
      <c r="C27" s="82"/>
      <c r="D27" s="82"/>
      <c r="E27" s="83"/>
      <c r="F27" s="83"/>
      <c r="G27" s="83"/>
      <c r="H27" s="83"/>
      <c r="I27" s="83"/>
      <c r="J27" s="83"/>
      <c r="K27" s="83"/>
      <c r="L27" s="83"/>
      <c r="M27" s="83"/>
      <c r="N27" s="83"/>
      <c r="O27" s="83"/>
    </row>
    <row r="28" spans="1:15" ht="15">
      <c r="A28" s="80"/>
      <c r="B28" s="81"/>
      <c r="C28" s="82"/>
      <c r="D28" s="82"/>
      <c r="E28" s="83"/>
      <c r="F28" s="83"/>
      <c r="G28" s="83"/>
      <c r="H28" s="83"/>
      <c r="I28" s="192" t="s">
        <v>15</v>
      </c>
      <c r="J28" s="192"/>
      <c r="K28" s="83"/>
      <c r="L28" s="83"/>
      <c r="M28" s="83"/>
      <c r="N28" s="83"/>
      <c r="O28" s="84"/>
    </row>
    <row r="29" spans="1:15" ht="15">
      <c r="A29" s="80"/>
      <c r="B29" s="85"/>
      <c r="C29" s="80"/>
      <c r="D29" s="86"/>
      <c r="E29" s="86"/>
      <c r="F29" s="86"/>
      <c r="G29" s="80"/>
      <c r="H29" s="86"/>
      <c r="I29" s="86"/>
      <c r="J29" s="80"/>
      <c r="K29" s="86"/>
      <c r="L29" s="86"/>
      <c r="M29" s="86"/>
      <c r="N29" s="86"/>
      <c r="O29" s="86"/>
    </row>
    <row r="30" spans="1:15" ht="15">
      <c r="A30" s="80"/>
      <c r="B30" s="85"/>
      <c r="C30" s="80"/>
      <c r="D30" s="86"/>
      <c r="E30" s="86"/>
      <c r="F30" s="86"/>
      <c r="G30" s="80"/>
      <c r="H30" s="86"/>
      <c r="I30" s="86"/>
      <c r="J30" s="80"/>
      <c r="K30" s="86"/>
      <c r="L30" s="86"/>
      <c r="M30" s="86"/>
      <c r="N30" s="86"/>
      <c r="O30" s="86"/>
    </row>
    <row r="31" spans="1:15" ht="15">
      <c r="A31" s="80"/>
      <c r="B31" s="85"/>
      <c r="C31" s="80"/>
      <c r="D31" s="86"/>
      <c r="E31" s="86"/>
      <c r="F31" s="86"/>
      <c r="G31" s="80"/>
      <c r="H31" s="86"/>
      <c r="I31" s="86"/>
      <c r="J31" s="80"/>
      <c r="K31" s="86"/>
      <c r="L31" s="86"/>
      <c r="M31" s="86"/>
      <c r="N31" s="86"/>
      <c r="O31" s="86"/>
    </row>
    <row r="32" spans="1:15" ht="15.75">
      <c r="A32" s="80"/>
      <c r="B32" s="31" t="s">
        <v>18</v>
      </c>
      <c r="C32" s="32"/>
      <c r="D32" s="87"/>
      <c r="E32" s="50"/>
      <c r="F32" s="50"/>
      <c r="G32" s="50"/>
      <c r="H32" s="193"/>
      <c r="I32" s="193"/>
      <c r="J32" s="143"/>
      <c r="K32" s="143"/>
      <c r="L32" s="191"/>
      <c r="M32" s="191"/>
      <c r="N32" s="86"/>
      <c r="O32" s="86"/>
    </row>
    <row r="33" spans="1:15" ht="19.5">
      <c r="A33" s="28"/>
      <c r="B33" s="31"/>
      <c r="C33" s="31"/>
      <c r="D33" s="52" t="s">
        <v>19</v>
      </c>
      <c r="E33" s="52"/>
      <c r="F33" s="52"/>
      <c r="G33" s="52"/>
      <c r="H33" s="52"/>
      <c r="I33" s="52"/>
      <c r="N33" s="28"/>
      <c r="O33" s="28"/>
    </row>
    <row r="34" spans="1:15" ht="15.75">
      <c r="A34" s="28"/>
      <c r="B34" s="32"/>
      <c r="C34" s="28"/>
      <c r="D34" s="28"/>
      <c r="E34" s="86"/>
      <c r="F34" s="86"/>
      <c r="G34" s="88"/>
      <c r="H34" s="39"/>
      <c r="I34" s="39"/>
      <c r="J34" s="28"/>
      <c r="K34" s="28"/>
      <c r="L34" s="28"/>
      <c r="M34" s="28"/>
      <c r="N34" s="28"/>
      <c r="O34" s="28"/>
    </row>
    <row r="35" spans="1:15" ht="15.75">
      <c r="A35" s="28"/>
      <c r="B35" s="32"/>
      <c r="C35" s="28"/>
      <c r="D35" s="28"/>
      <c r="E35" s="28"/>
      <c r="F35" s="28"/>
      <c r="G35" s="39"/>
      <c r="H35" s="39"/>
      <c r="I35" s="39"/>
      <c r="J35" s="28"/>
      <c r="K35" s="28"/>
      <c r="L35" s="28"/>
      <c r="M35" s="28"/>
      <c r="N35" s="28"/>
      <c r="O35" s="28"/>
    </row>
  </sheetData>
  <sheetProtection/>
  <mergeCells count="21">
    <mergeCell ref="A2:O2"/>
    <mergeCell ref="A3:O3"/>
    <mergeCell ref="A4:O4"/>
    <mergeCell ref="A6:H6"/>
    <mergeCell ref="A7:G7"/>
    <mergeCell ref="A9:A10"/>
    <mergeCell ref="A5:O5"/>
    <mergeCell ref="L7:N7"/>
    <mergeCell ref="D9:D10"/>
    <mergeCell ref="B9:B10"/>
    <mergeCell ref="A25:J25"/>
    <mergeCell ref="G24:J24"/>
    <mergeCell ref="C9:C10"/>
    <mergeCell ref="K9:O9"/>
    <mergeCell ref="A26:J26"/>
    <mergeCell ref="I28:J28"/>
    <mergeCell ref="E9:J9"/>
    <mergeCell ref="J32:K32"/>
    <mergeCell ref="K8:O8"/>
    <mergeCell ref="L32:M32"/>
    <mergeCell ref="H32:I32"/>
  </mergeCells>
  <printOptions/>
  <pageMargins left="0.75" right="0.75" top="1" bottom="1" header="0.5" footer="0.5"/>
  <pageSetup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sheetPr>
    <tabColor rgb="FF92D050"/>
  </sheetPr>
  <dimension ref="A1:O59"/>
  <sheetViews>
    <sheetView zoomScalePageLayoutView="0" workbookViewId="0" topLeftCell="A46">
      <selection activeCell="B36" sqref="B36"/>
    </sheetView>
  </sheetViews>
  <sheetFormatPr defaultColWidth="9.140625" defaultRowHeight="12.75"/>
  <cols>
    <col min="1" max="1" width="4.28125" style="20" customWidth="1"/>
    <col min="2" max="2" width="33.421875" style="20" customWidth="1"/>
    <col min="3" max="9" width="8.8515625" style="20" customWidth="1"/>
    <col min="10" max="10" width="10.7109375" style="20" customWidth="1"/>
    <col min="11" max="11" width="10.421875" style="20" customWidth="1"/>
    <col min="12" max="12" width="11.7109375" style="20" customWidth="1"/>
    <col min="13" max="13" width="11.421875" style="20" customWidth="1"/>
    <col min="14" max="14" width="11.7109375" style="20" customWidth="1"/>
    <col min="15" max="15" width="13.421875" style="20" customWidth="1"/>
  </cols>
  <sheetData>
    <row r="1" spans="1:15" ht="15.75">
      <c r="A1" s="28"/>
      <c r="B1" s="32"/>
      <c r="C1" s="28"/>
      <c r="D1" s="28"/>
      <c r="E1" s="28"/>
      <c r="F1" s="28"/>
      <c r="G1" s="39"/>
      <c r="H1" s="39"/>
      <c r="I1" s="39"/>
      <c r="J1" s="28"/>
      <c r="K1" s="28"/>
      <c r="L1" s="28"/>
      <c r="M1" s="28"/>
      <c r="N1" s="28"/>
      <c r="O1" s="28"/>
    </row>
    <row r="2" spans="1:15" ht="15">
      <c r="A2" s="181" t="s">
        <v>31</v>
      </c>
      <c r="B2" s="181"/>
      <c r="C2" s="181"/>
      <c r="D2" s="181"/>
      <c r="E2" s="181"/>
      <c r="F2" s="181"/>
      <c r="G2" s="181"/>
      <c r="H2" s="181"/>
      <c r="I2" s="181"/>
      <c r="J2" s="181"/>
      <c r="K2" s="181"/>
      <c r="L2" s="181"/>
      <c r="M2" s="181"/>
      <c r="N2" s="181"/>
      <c r="O2" s="181"/>
    </row>
    <row r="3" spans="1:15" ht="15">
      <c r="A3" s="198" t="str">
        <f>kopsavilkums!B18</f>
        <v>Apkures sistēmas atjaunošana</v>
      </c>
      <c r="B3" s="199"/>
      <c r="C3" s="199"/>
      <c r="D3" s="199"/>
      <c r="E3" s="199"/>
      <c r="F3" s="199"/>
      <c r="G3" s="199"/>
      <c r="H3" s="199"/>
      <c r="I3" s="199"/>
      <c r="J3" s="199"/>
      <c r="K3" s="199"/>
      <c r="L3" s="199"/>
      <c r="M3" s="199"/>
      <c r="N3" s="199"/>
      <c r="O3" s="199"/>
    </row>
    <row r="4" spans="1:15" ht="15">
      <c r="A4" s="182" t="s">
        <v>2</v>
      </c>
      <c r="B4" s="182"/>
      <c r="C4" s="182"/>
      <c r="D4" s="182"/>
      <c r="E4" s="182"/>
      <c r="F4" s="182"/>
      <c r="G4" s="182"/>
      <c r="H4" s="182"/>
      <c r="I4" s="182"/>
      <c r="J4" s="182"/>
      <c r="K4" s="182"/>
      <c r="L4" s="182"/>
      <c r="M4" s="182"/>
      <c r="N4" s="182"/>
      <c r="O4" s="182"/>
    </row>
    <row r="5" spans="1:15" ht="13.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ht="15">
      <c r="A6" s="163" t="str">
        <f>koptāme!A7</f>
        <v>Būves adrese: Zeļļu iela 8, Rīga</v>
      </c>
      <c r="B6" s="163"/>
      <c r="C6" s="163"/>
      <c r="D6" s="163"/>
      <c r="E6" s="163"/>
      <c r="F6" s="163"/>
      <c r="G6" s="163"/>
      <c r="H6" s="163"/>
      <c r="I6" s="55"/>
      <c r="J6" s="55"/>
      <c r="K6" s="55"/>
      <c r="L6" s="55"/>
      <c r="M6" s="55"/>
      <c r="N6" s="55"/>
      <c r="O6" s="55"/>
    </row>
    <row r="7" spans="1:15" ht="15">
      <c r="A7" s="163" t="str">
        <f>3!A7:G7</f>
        <v>Tāme sastādīta 2015.gada tirgus cenās pamatojoties uz AR daļas rasējumiem</v>
      </c>
      <c r="B7" s="163"/>
      <c r="C7" s="163"/>
      <c r="D7" s="163"/>
      <c r="E7" s="163"/>
      <c r="F7" s="163"/>
      <c r="G7" s="163"/>
      <c r="H7" s="32"/>
      <c r="I7" s="55"/>
      <c r="J7" s="55"/>
      <c r="K7" s="55"/>
      <c r="L7" s="183" t="s">
        <v>46</v>
      </c>
      <c r="M7" s="183"/>
      <c r="N7" s="183"/>
      <c r="O7" s="56"/>
    </row>
    <row r="8" spans="1:15" ht="15">
      <c r="A8" s="57"/>
      <c r="B8" s="15"/>
      <c r="C8" s="58"/>
      <c r="D8" s="58"/>
      <c r="E8" s="58"/>
      <c r="F8" s="58"/>
      <c r="G8" s="58"/>
      <c r="H8" s="58"/>
      <c r="I8" s="58"/>
      <c r="J8" s="58"/>
      <c r="K8" s="184"/>
      <c r="L8" s="184"/>
      <c r="M8" s="184"/>
      <c r="N8" s="184"/>
      <c r="O8" s="184"/>
    </row>
    <row r="9" spans="1:15" ht="14.25" customHeight="1">
      <c r="A9" s="188" t="s">
        <v>3</v>
      </c>
      <c r="B9" s="180" t="s">
        <v>4</v>
      </c>
      <c r="C9" s="176" t="s">
        <v>41</v>
      </c>
      <c r="D9" s="194" t="s">
        <v>0</v>
      </c>
      <c r="E9" s="187" t="s">
        <v>5</v>
      </c>
      <c r="F9" s="174"/>
      <c r="G9" s="174"/>
      <c r="H9" s="174"/>
      <c r="I9" s="174"/>
      <c r="J9" s="175"/>
      <c r="K9" s="174" t="s">
        <v>6</v>
      </c>
      <c r="L9" s="174"/>
      <c r="M9" s="174"/>
      <c r="N9" s="174"/>
      <c r="O9" s="175"/>
    </row>
    <row r="10" spans="1:15" ht="129"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2" customFormat="1" ht="15">
      <c r="A11" s="69">
        <v>1</v>
      </c>
      <c r="B11" s="69">
        <v>2</v>
      </c>
      <c r="C11" s="44">
        <v>3</v>
      </c>
      <c r="D11" s="102">
        <v>4</v>
      </c>
      <c r="E11" s="102">
        <v>5</v>
      </c>
      <c r="F11" s="102">
        <v>6</v>
      </c>
      <c r="G11" s="102">
        <v>7</v>
      </c>
      <c r="H11" s="102">
        <v>8</v>
      </c>
      <c r="I11" s="102">
        <v>9</v>
      </c>
      <c r="J11" s="102">
        <v>10</v>
      </c>
      <c r="K11" s="102">
        <v>11</v>
      </c>
      <c r="L11" s="102">
        <v>12</v>
      </c>
      <c r="M11" s="102">
        <v>13</v>
      </c>
      <c r="N11" s="102">
        <v>14</v>
      </c>
      <c r="O11" s="102">
        <v>15</v>
      </c>
    </row>
    <row r="12" spans="1:15" ht="30">
      <c r="A12" s="64">
        <v>1</v>
      </c>
      <c r="B12" s="74" t="s">
        <v>155</v>
      </c>
      <c r="C12" s="66" t="s">
        <v>55</v>
      </c>
      <c r="D12" s="66">
        <v>18</v>
      </c>
      <c r="E12" s="67"/>
      <c r="F12" s="67"/>
      <c r="G12" s="90"/>
      <c r="H12" s="91"/>
      <c r="I12" s="91"/>
      <c r="J12" s="90"/>
      <c r="K12" s="90"/>
      <c r="L12" s="90"/>
      <c r="M12" s="90"/>
      <c r="N12" s="90"/>
      <c r="O12" s="90"/>
    </row>
    <row r="13" spans="1:15" ht="45">
      <c r="A13" s="70">
        <f>A12+1</f>
        <v>2</v>
      </c>
      <c r="B13" s="109" t="s">
        <v>180</v>
      </c>
      <c r="C13" s="66" t="s">
        <v>159</v>
      </c>
      <c r="D13" s="66">
        <v>36</v>
      </c>
      <c r="E13" s="71"/>
      <c r="F13" s="71"/>
      <c r="G13" s="90"/>
      <c r="H13" s="72"/>
      <c r="I13" s="72"/>
      <c r="J13" s="90"/>
      <c r="K13" s="90"/>
      <c r="L13" s="90"/>
      <c r="M13" s="90"/>
      <c r="N13" s="90"/>
      <c r="O13" s="90"/>
    </row>
    <row r="14" spans="1:15" ht="15.75">
      <c r="A14" s="70">
        <f aca="true" t="shared" si="0" ref="A14:A47">A13+1</f>
        <v>3</v>
      </c>
      <c r="B14" s="109" t="s">
        <v>181</v>
      </c>
      <c r="C14" s="66" t="s">
        <v>53</v>
      </c>
      <c r="D14" s="66">
        <v>140</v>
      </c>
      <c r="E14" s="71"/>
      <c r="F14" s="71"/>
      <c r="G14" s="90"/>
      <c r="H14" s="72"/>
      <c r="I14" s="72"/>
      <c r="J14" s="90"/>
      <c r="K14" s="90"/>
      <c r="L14" s="90"/>
      <c r="M14" s="90"/>
      <c r="N14" s="90"/>
      <c r="O14" s="90"/>
    </row>
    <row r="15" spans="1:15" ht="15.75">
      <c r="A15" s="70">
        <f t="shared" si="0"/>
        <v>4</v>
      </c>
      <c r="B15" s="109" t="s">
        <v>182</v>
      </c>
      <c r="C15" s="66" t="s">
        <v>53</v>
      </c>
      <c r="D15" s="66">
        <v>92</v>
      </c>
      <c r="E15" s="71"/>
      <c r="F15" s="71"/>
      <c r="G15" s="90"/>
      <c r="H15" s="72"/>
      <c r="I15" s="72"/>
      <c r="J15" s="90"/>
      <c r="K15" s="90"/>
      <c r="L15" s="90"/>
      <c r="M15" s="90"/>
      <c r="N15" s="90"/>
      <c r="O15" s="90"/>
    </row>
    <row r="16" spans="1:15" ht="15.75">
      <c r="A16" s="70">
        <f t="shared" si="0"/>
        <v>5</v>
      </c>
      <c r="B16" s="109" t="s">
        <v>183</v>
      </c>
      <c r="C16" s="66" t="s">
        <v>53</v>
      </c>
      <c r="D16" s="66">
        <v>10</v>
      </c>
      <c r="E16" s="71"/>
      <c r="F16" s="71"/>
      <c r="G16" s="90"/>
      <c r="H16" s="72"/>
      <c r="I16" s="72"/>
      <c r="J16" s="90"/>
      <c r="K16" s="90"/>
      <c r="L16" s="90"/>
      <c r="M16" s="90"/>
      <c r="N16" s="90"/>
      <c r="O16" s="90"/>
    </row>
    <row r="17" spans="1:15" ht="15.75">
      <c r="A17" s="70">
        <f t="shared" si="0"/>
        <v>6</v>
      </c>
      <c r="B17" s="109" t="s">
        <v>184</v>
      </c>
      <c r="C17" s="66" t="s">
        <v>53</v>
      </c>
      <c r="D17" s="66">
        <v>2</v>
      </c>
      <c r="E17" s="71"/>
      <c r="F17" s="71"/>
      <c r="G17" s="90"/>
      <c r="H17" s="72"/>
      <c r="I17" s="72"/>
      <c r="J17" s="90"/>
      <c r="K17" s="90"/>
      <c r="L17" s="90"/>
      <c r="M17" s="90"/>
      <c r="N17" s="90"/>
      <c r="O17" s="90"/>
    </row>
    <row r="18" spans="1:15" ht="15.75">
      <c r="A18" s="70">
        <f t="shared" si="0"/>
        <v>7</v>
      </c>
      <c r="B18" s="109" t="s">
        <v>185</v>
      </c>
      <c r="C18" s="66" t="s">
        <v>54</v>
      </c>
      <c r="D18" s="66">
        <v>1</v>
      </c>
      <c r="E18" s="71"/>
      <c r="F18" s="71"/>
      <c r="G18" s="90"/>
      <c r="H18" s="72"/>
      <c r="I18" s="72"/>
      <c r="J18" s="90"/>
      <c r="K18" s="90"/>
      <c r="L18" s="90"/>
      <c r="M18" s="90"/>
      <c r="N18" s="90"/>
      <c r="O18" s="90"/>
    </row>
    <row r="19" spans="1:15" ht="60">
      <c r="A19" s="70">
        <f t="shared" si="0"/>
        <v>8</v>
      </c>
      <c r="B19" s="109" t="s">
        <v>186</v>
      </c>
      <c r="C19" s="66" t="s">
        <v>54</v>
      </c>
      <c r="D19" s="66">
        <v>9</v>
      </c>
      <c r="E19" s="71"/>
      <c r="F19" s="71"/>
      <c r="G19" s="90"/>
      <c r="H19" s="72"/>
      <c r="I19" s="72"/>
      <c r="J19" s="90"/>
      <c r="K19" s="90"/>
      <c r="L19" s="90"/>
      <c r="M19" s="90"/>
      <c r="N19" s="90"/>
      <c r="O19" s="90"/>
    </row>
    <row r="20" spans="1:15" ht="60">
      <c r="A20" s="70">
        <f t="shared" si="0"/>
        <v>9</v>
      </c>
      <c r="B20" s="109" t="s">
        <v>187</v>
      </c>
      <c r="C20" s="66" t="s">
        <v>54</v>
      </c>
      <c r="D20" s="66">
        <v>1</v>
      </c>
      <c r="E20" s="71"/>
      <c r="F20" s="71"/>
      <c r="G20" s="90"/>
      <c r="H20" s="72"/>
      <c r="I20" s="72"/>
      <c r="J20" s="90"/>
      <c r="K20" s="90"/>
      <c r="L20" s="90"/>
      <c r="M20" s="90"/>
      <c r="N20" s="90"/>
      <c r="O20" s="90"/>
    </row>
    <row r="21" spans="1:15" ht="60">
      <c r="A21" s="70">
        <f t="shared" si="0"/>
        <v>10</v>
      </c>
      <c r="B21" s="109" t="s">
        <v>188</v>
      </c>
      <c r="C21" s="66" t="s">
        <v>54</v>
      </c>
      <c r="D21" s="66">
        <v>1</v>
      </c>
      <c r="E21" s="71"/>
      <c r="F21" s="71"/>
      <c r="G21" s="90"/>
      <c r="H21" s="72"/>
      <c r="I21" s="72"/>
      <c r="J21" s="90"/>
      <c r="K21" s="90"/>
      <c r="L21" s="90"/>
      <c r="M21" s="90"/>
      <c r="N21" s="90"/>
      <c r="O21" s="90"/>
    </row>
    <row r="22" spans="1:15" ht="60">
      <c r="A22" s="70">
        <f t="shared" si="0"/>
        <v>11</v>
      </c>
      <c r="B22" s="109" t="s">
        <v>189</v>
      </c>
      <c r="C22" s="66" t="s">
        <v>54</v>
      </c>
      <c r="D22" s="66">
        <v>1</v>
      </c>
      <c r="E22" s="71"/>
      <c r="F22" s="71"/>
      <c r="G22" s="90"/>
      <c r="H22" s="72"/>
      <c r="I22" s="72"/>
      <c r="J22" s="90"/>
      <c r="K22" s="90"/>
      <c r="L22" s="90"/>
      <c r="M22" s="90"/>
      <c r="N22" s="90"/>
      <c r="O22" s="90"/>
    </row>
    <row r="23" spans="1:15" ht="60">
      <c r="A23" s="70">
        <f t="shared" si="0"/>
        <v>12</v>
      </c>
      <c r="B23" s="109" t="s">
        <v>190</v>
      </c>
      <c r="C23" s="66" t="s">
        <v>54</v>
      </c>
      <c r="D23" s="66">
        <v>6</v>
      </c>
      <c r="E23" s="71"/>
      <c r="F23" s="71"/>
      <c r="G23" s="90"/>
      <c r="H23" s="72"/>
      <c r="I23" s="72"/>
      <c r="J23" s="90"/>
      <c r="K23" s="90"/>
      <c r="L23" s="90"/>
      <c r="M23" s="90"/>
      <c r="N23" s="90"/>
      <c r="O23" s="90"/>
    </row>
    <row r="24" spans="1:15" ht="15.75">
      <c r="A24" s="70">
        <f t="shared" si="0"/>
        <v>13</v>
      </c>
      <c r="B24" s="109" t="s">
        <v>191</v>
      </c>
      <c r="C24" s="66" t="s">
        <v>55</v>
      </c>
      <c r="D24" s="66">
        <v>1</v>
      </c>
      <c r="E24" s="71"/>
      <c r="F24" s="71"/>
      <c r="G24" s="90"/>
      <c r="H24" s="72"/>
      <c r="I24" s="72"/>
      <c r="J24" s="90"/>
      <c r="K24" s="90"/>
      <c r="L24" s="90"/>
      <c r="M24" s="90"/>
      <c r="N24" s="90"/>
      <c r="O24" s="90"/>
    </row>
    <row r="25" spans="1:15" ht="15.75">
      <c r="A25" s="70">
        <f t="shared" si="0"/>
        <v>14</v>
      </c>
      <c r="B25" s="109" t="s">
        <v>192</v>
      </c>
      <c r="C25" s="66" t="s">
        <v>55</v>
      </c>
      <c r="D25" s="66">
        <v>2</v>
      </c>
      <c r="E25" s="71"/>
      <c r="F25" s="71"/>
      <c r="G25" s="90"/>
      <c r="H25" s="72"/>
      <c r="I25" s="72"/>
      <c r="J25" s="90"/>
      <c r="K25" s="90"/>
      <c r="L25" s="90"/>
      <c r="M25" s="90"/>
      <c r="N25" s="90"/>
      <c r="O25" s="90"/>
    </row>
    <row r="26" spans="1:15" ht="30">
      <c r="A26" s="70">
        <f t="shared" si="0"/>
        <v>15</v>
      </c>
      <c r="B26" s="109" t="s">
        <v>193</v>
      </c>
      <c r="C26" s="66" t="s">
        <v>55</v>
      </c>
      <c r="D26" s="66">
        <v>18</v>
      </c>
      <c r="E26" s="71"/>
      <c r="F26" s="71"/>
      <c r="G26" s="90"/>
      <c r="H26" s="72"/>
      <c r="I26" s="72"/>
      <c r="J26" s="90"/>
      <c r="K26" s="90"/>
      <c r="L26" s="90"/>
      <c r="M26" s="90"/>
      <c r="N26" s="90"/>
      <c r="O26" s="90"/>
    </row>
    <row r="27" spans="1:15" ht="30">
      <c r="A27" s="70">
        <f t="shared" si="0"/>
        <v>16</v>
      </c>
      <c r="B27" s="109" t="s">
        <v>194</v>
      </c>
      <c r="C27" s="66" t="s">
        <v>55</v>
      </c>
      <c r="D27" s="66">
        <v>18</v>
      </c>
      <c r="E27" s="71"/>
      <c r="F27" s="71"/>
      <c r="G27" s="90"/>
      <c r="H27" s="72"/>
      <c r="I27" s="72"/>
      <c r="J27" s="90"/>
      <c r="K27" s="90"/>
      <c r="L27" s="90"/>
      <c r="M27" s="90"/>
      <c r="N27" s="90"/>
      <c r="O27" s="90"/>
    </row>
    <row r="28" spans="1:15" ht="15.75">
      <c r="A28" s="70">
        <f t="shared" si="0"/>
        <v>17</v>
      </c>
      <c r="B28" s="109" t="s">
        <v>195</v>
      </c>
      <c r="C28" s="66" t="s">
        <v>55</v>
      </c>
      <c r="D28" s="66">
        <v>4</v>
      </c>
      <c r="E28" s="71"/>
      <c r="F28" s="71"/>
      <c r="G28" s="90"/>
      <c r="H28" s="72"/>
      <c r="I28" s="72"/>
      <c r="J28" s="90"/>
      <c r="K28" s="90"/>
      <c r="L28" s="90"/>
      <c r="M28" s="90"/>
      <c r="N28" s="90"/>
      <c r="O28" s="90"/>
    </row>
    <row r="29" spans="1:15" ht="15.75">
      <c r="A29" s="70">
        <f t="shared" si="0"/>
        <v>18</v>
      </c>
      <c r="B29" s="109" t="s">
        <v>196</v>
      </c>
      <c r="C29" s="66" t="s">
        <v>55</v>
      </c>
      <c r="D29" s="66">
        <v>2</v>
      </c>
      <c r="E29" s="71"/>
      <c r="F29" s="71"/>
      <c r="G29" s="90"/>
      <c r="H29" s="72"/>
      <c r="I29" s="72"/>
      <c r="J29" s="90"/>
      <c r="K29" s="90"/>
      <c r="L29" s="90"/>
      <c r="M29" s="90"/>
      <c r="N29" s="90"/>
      <c r="O29" s="90"/>
    </row>
    <row r="30" spans="1:15" ht="15.75">
      <c r="A30" s="70">
        <f t="shared" si="0"/>
        <v>19</v>
      </c>
      <c r="B30" s="109" t="s">
        <v>197</v>
      </c>
      <c r="C30" s="66" t="s">
        <v>55</v>
      </c>
      <c r="D30" s="66">
        <v>2</v>
      </c>
      <c r="E30" s="71"/>
      <c r="F30" s="71"/>
      <c r="G30" s="90"/>
      <c r="H30" s="72"/>
      <c r="I30" s="72"/>
      <c r="J30" s="90"/>
      <c r="K30" s="90"/>
      <c r="L30" s="90"/>
      <c r="M30" s="90"/>
      <c r="N30" s="90"/>
      <c r="O30" s="90"/>
    </row>
    <row r="31" spans="1:15" ht="15.75">
      <c r="A31" s="70">
        <f t="shared" si="0"/>
        <v>20</v>
      </c>
      <c r="B31" s="136" t="s">
        <v>198</v>
      </c>
      <c r="C31" s="134" t="s">
        <v>55</v>
      </c>
      <c r="D31" s="134">
        <v>2</v>
      </c>
      <c r="E31" s="71"/>
      <c r="F31" s="71"/>
      <c r="G31" s="90"/>
      <c r="H31" s="72"/>
      <c r="I31" s="72"/>
      <c r="J31" s="90"/>
      <c r="K31" s="90"/>
      <c r="L31" s="90"/>
      <c r="M31" s="90"/>
      <c r="N31" s="90"/>
      <c r="O31" s="90"/>
    </row>
    <row r="32" spans="1:15" ht="15.75">
      <c r="A32" s="70">
        <f t="shared" si="0"/>
        <v>21</v>
      </c>
      <c r="B32" s="136" t="s">
        <v>238</v>
      </c>
      <c r="C32" s="134" t="s">
        <v>55</v>
      </c>
      <c r="D32" s="134">
        <v>4</v>
      </c>
      <c r="E32" s="71"/>
      <c r="F32" s="71"/>
      <c r="G32" s="90"/>
      <c r="H32" s="72"/>
      <c r="I32" s="72"/>
      <c r="J32" s="90"/>
      <c r="K32" s="90"/>
      <c r="L32" s="90"/>
      <c r="M32" s="90"/>
      <c r="N32" s="90"/>
      <c r="O32" s="90"/>
    </row>
    <row r="33" spans="1:15" ht="15.75">
      <c r="A33" s="70">
        <f t="shared" si="0"/>
        <v>22</v>
      </c>
      <c r="B33" s="136" t="s">
        <v>199</v>
      </c>
      <c r="C33" s="134" t="s">
        <v>55</v>
      </c>
      <c r="D33" s="134">
        <v>1</v>
      </c>
      <c r="E33" s="71"/>
      <c r="F33" s="71"/>
      <c r="G33" s="90"/>
      <c r="H33" s="72"/>
      <c r="I33" s="72"/>
      <c r="J33" s="90"/>
      <c r="K33" s="90"/>
      <c r="L33" s="90"/>
      <c r="M33" s="90"/>
      <c r="N33" s="90"/>
      <c r="O33" s="90"/>
    </row>
    <row r="34" spans="1:15" ht="30">
      <c r="A34" s="70">
        <f t="shared" si="0"/>
        <v>23</v>
      </c>
      <c r="B34" s="136" t="s">
        <v>200</v>
      </c>
      <c r="C34" s="134" t="s">
        <v>55</v>
      </c>
      <c r="D34" s="134">
        <v>2</v>
      </c>
      <c r="E34" s="71"/>
      <c r="F34" s="71"/>
      <c r="G34" s="90"/>
      <c r="H34" s="72"/>
      <c r="I34" s="72"/>
      <c r="J34" s="90"/>
      <c r="K34" s="90"/>
      <c r="L34" s="90"/>
      <c r="M34" s="90"/>
      <c r="N34" s="90"/>
      <c r="O34" s="90"/>
    </row>
    <row r="35" spans="1:15" ht="45">
      <c r="A35" s="70">
        <f t="shared" si="0"/>
        <v>24</v>
      </c>
      <c r="B35" s="136" t="s">
        <v>246</v>
      </c>
      <c r="C35" s="134" t="s">
        <v>104</v>
      </c>
      <c r="D35" s="134">
        <v>140</v>
      </c>
      <c r="E35" s="71"/>
      <c r="F35" s="71"/>
      <c r="G35" s="90"/>
      <c r="H35" s="72"/>
      <c r="I35" s="72"/>
      <c r="J35" s="90"/>
      <c r="K35" s="90"/>
      <c r="L35" s="90"/>
      <c r="M35" s="90"/>
      <c r="N35" s="90"/>
      <c r="O35" s="90"/>
    </row>
    <row r="36" spans="1:15" ht="45">
      <c r="A36" s="70">
        <f t="shared" si="0"/>
        <v>25</v>
      </c>
      <c r="B36" s="136" t="s">
        <v>255</v>
      </c>
      <c r="C36" s="66" t="s">
        <v>104</v>
      </c>
      <c r="D36" s="66">
        <v>92</v>
      </c>
      <c r="E36" s="71"/>
      <c r="F36" s="71"/>
      <c r="G36" s="90"/>
      <c r="H36" s="72"/>
      <c r="I36" s="72"/>
      <c r="J36" s="90"/>
      <c r="K36" s="90"/>
      <c r="L36" s="90"/>
      <c r="M36" s="90"/>
      <c r="N36" s="90"/>
      <c r="O36" s="90"/>
    </row>
    <row r="37" spans="1:15" ht="60">
      <c r="A37" s="70">
        <f t="shared" si="0"/>
        <v>26</v>
      </c>
      <c r="B37" s="136" t="s">
        <v>256</v>
      </c>
      <c r="C37" s="66" t="s">
        <v>104</v>
      </c>
      <c r="D37" s="66">
        <v>50</v>
      </c>
      <c r="E37" s="71"/>
      <c r="F37" s="71"/>
      <c r="G37" s="90"/>
      <c r="H37" s="72"/>
      <c r="I37" s="72"/>
      <c r="J37" s="90"/>
      <c r="K37" s="90"/>
      <c r="L37" s="90"/>
      <c r="M37" s="90"/>
      <c r="N37" s="90"/>
      <c r="O37" s="90"/>
    </row>
    <row r="38" spans="1:15" ht="45">
      <c r="A38" s="70">
        <f t="shared" si="0"/>
        <v>27</v>
      </c>
      <c r="B38" s="136" t="s">
        <v>257</v>
      </c>
      <c r="C38" s="66" t="s">
        <v>104</v>
      </c>
      <c r="D38" s="66">
        <v>10</v>
      </c>
      <c r="E38" s="71"/>
      <c r="F38" s="71"/>
      <c r="G38" s="90"/>
      <c r="H38" s="72"/>
      <c r="I38" s="72"/>
      <c r="J38" s="90"/>
      <c r="K38" s="90"/>
      <c r="L38" s="90"/>
      <c r="M38" s="90"/>
      <c r="N38" s="90"/>
      <c r="O38" s="90"/>
    </row>
    <row r="39" spans="1:15" ht="45">
      <c r="A39" s="70">
        <f t="shared" si="0"/>
        <v>28</v>
      </c>
      <c r="B39" s="136" t="s">
        <v>258</v>
      </c>
      <c r="C39" s="66" t="s">
        <v>104</v>
      </c>
      <c r="D39" s="66">
        <v>2</v>
      </c>
      <c r="E39" s="71"/>
      <c r="F39" s="71"/>
      <c r="G39" s="90"/>
      <c r="H39" s="72"/>
      <c r="I39" s="72"/>
      <c r="J39" s="90"/>
      <c r="K39" s="90"/>
      <c r="L39" s="90"/>
      <c r="M39" s="90"/>
      <c r="N39" s="90"/>
      <c r="O39" s="90"/>
    </row>
    <row r="40" spans="1:15" ht="45">
      <c r="A40" s="70">
        <f t="shared" si="0"/>
        <v>29</v>
      </c>
      <c r="B40" s="109" t="s">
        <v>201</v>
      </c>
      <c r="C40" s="66" t="s">
        <v>126</v>
      </c>
      <c r="D40" s="66">
        <v>20</v>
      </c>
      <c r="E40" s="71"/>
      <c r="F40" s="71"/>
      <c r="G40" s="90"/>
      <c r="H40" s="72"/>
      <c r="I40" s="72"/>
      <c r="J40" s="90"/>
      <c r="K40" s="90"/>
      <c r="L40" s="90"/>
      <c r="M40" s="90"/>
      <c r="N40" s="90"/>
      <c r="O40" s="90"/>
    </row>
    <row r="41" spans="1:15" ht="45">
      <c r="A41" s="70">
        <f t="shared" si="0"/>
        <v>30</v>
      </c>
      <c r="B41" s="109" t="s">
        <v>202</v>
      </c>
      <c r="C41" s="66" t="s">
        <v>54</v>
      </c>
      <c r="D41" s="66">
        <v>1</v>
      </c>
      <c r="E41" s="71"/>
      <c r="F41" s="71"/>
      <c r="G41" s="90"/>
      <c r="H41" s="72"/>
      <c r="I41" s="72"/>
      <c r="J41" s="90"/>
      <c r="K41" s="90"/>
      <c r="L41" s="90"/>
      <c r="M41" s="90"/>
      <c r="N41" s="90"/>
      <c r="O41" s="90"/>
    </row>
    <row r="42" spans="1:15" ht="45">
      <c r="A42" s="70">
        <f t="shared" si="0"/>
        <v>31</v>
      </c>
      <c r="B42" s="109" t="s">
        <v>203</v>
      </c>
      <c r="C42" s="66" t="s">
        <v>104</v>
      </c>
      <c r="D42" s="66">
        <v>50</v>
      </c>
      <c r="E42" s="71"/>
      <c r="F42" s="71"/>
      <c r="G42" s="90"/>
      <c r="H42" s="72"/>
      <c r="I42" s="72"/>
      <c r="J42" s="90"/>
      <c r="K42" s="90"/>
      <c r="L42" s="90"/>
      <c r="M42" s="90"/>
      <c r="N42" s="90"/>
      <c r="O42" s="90"/>
    </row>
    <row r="43" spans="1:15" ht="30">
      <c r="A43" s="70">
        <f t="shared" si="0"/>
        <v>32</v>
      </c>
      <c r="B43" s="109" t="s">
        <v>204</v>
      </c>
      <c r="C43" s="66" t="s">
        <v>54</v>
      </c>
      <c r="D43" s="66">
        <v>1</v>
      </c>
      <c r="E43" s="71"/>
      <c r="F43" s="71"/>
      <c r="G43" s="90"/>
      <c r="H43" s="72"/>
      <c r="I43" s="72"/>
      <c r="J43" s="90"/>
      <c r="K43" s="90"/>
      <c r="L43" s="90"/>
      <c r="M43" s="90"/>
      <c r="N43" s="90"/>
      <c r="O43" s="90"/>
    </row>
    <row r="44" spans="1:15" ht="15.75">
      <c r="A44" s="70">
        <f t="shared" si="0"/>
        <v>33</v>
      </c>
      <c r="B44" s="109" t="s">
        <v>207</v>
      </c>
      <c r="C44" s="66" t="s">
        <v>54</v>
      </c>
      <c r="D44" s="66">
        <v>1</v>
      </c>
      <c r="E44" s="71"/>
      <c r="F44" s="71"/>
      <c r="G44" s="90"/>
      <c r="H44" s="72"/>
      <c r="I44" s="72"/>
      <c r="J44" s="90"/>
      <c r="K44" s="90"/>
      <c r="L44" s="90"/>
      <c r="M44" s="90"/>
      <c r="N44" s="90"/>
      <c r="O44" s="90"/>
    </row>
    <row r="45" spans="1:15" ht="15.75">
      <c r="A45" s="70">
        <f t="shared" si="0"/>
        <v>34</v>
      </c>
      <c r="B45" s="109" t="s">
        <v>208</v>
      </c>
      <c r="C45" s="66" t="s">
        <v>54</v>
      </c>
      <c r="D45" s="66">
        <v>1</v>
      </c>
      <c r="E45" s="71"/>
      <c r="F45" s="71"/>
      <c r="G45" s="90"/>
      <c r="H45" s="72"/>
      <c r="I45" s="72"/>
      <c r="J45" s="90"/>
      <c r="K45" s="90"/>
      <c r="L45" s="90"/>
      <c r="M45" s="90"/>
      <c r="N45" s="90"/>
      <c r="O45" s="90"/>
    </row>
    <row r="46" spans="1:15" ht="30">
      <c r="A46" s="70">
        <f t="shared" si="0"/>
        <v>35</v>
      </c>
      <c r="B46" s="109" t="s">
        <v>205</v>
      </c>
      <c r="C46" s="66" t="s">
        <v>54</v>
      </c>
      <c r="D46" s="66">
        <v>1</v>
      </c>
      <c r="E46" s="71"/>
      <c r="F46" s="71"/>
      <c r="G46" s="90"/>
      <c r="H46" s="72"/>
      <c r="I46" s="72"/>
      <c r="J46" s="90"/>
      <c r="K46" s="90"/>
      <c r="L46" s="90"/>
      <c r="M46" s="90"/>
      <c r="N46" s="90"/>
      <c r="O46" s="90"/>
    </row>
    <row r="47" spans="1:15" ht="60">
      <c r="A47" s="70">
        <f t="shared" si="0"/>
        <v>36</v>
      </c>
      <c r="B47" s="109" t="s">
        <v>206</v>
      </c>
      <c r="C47" s="66" t="s">
        <v>54</v>
      </c>
      <c r="D47" s="66">
        <v>1</v>
      </c>
      <c r="E47" s="71"/>
      <c r="F47" s="71"/>
      <c r="G47" s="90"/>
      <c r="H47" s="72"/>
      <c r="I47" s="72"/>
      <c r="J47" s="90"/>
      <c r="K47" s="90"/>
      <c r="L47" s="90"/>
      <c r="M47" s="90"/>
      <c r="N47" s="90"/>
      <c r="O47" s="90"/>
    </row>
    <row r="48" spans="1:15" ht="18.75" customHeight="1">
      <c r="A48" s="75"/>
      <c r="B48" s="76"/>
      <c r="C48" s="76"/>
      <c r="D48" s="76"/>
      <c r="E48" s="76"/>
      <c r="F48" s="76"/>
      <c r="G48" s="190" t="s">
        <v>1</v>
      </c>
      <c r="H48" s="190"/>
      <c r="I48" s="190"/>
      <c r="J48" s="190"/>
      <c r="K48" s="78"/>
      <c r="L48" s="78"/>
      <c r="M48" s="78"/>
      <c r="N48" s="78"/>
      <c r="O48" s="79"/>
    </row>
    <row r="49" spans="1:15" ht="18.75" customHeight="1">
      <c r="A49" s="177" t="s">
        <v>25</v>
      </c>
      <c r="B49" s="178"/>
      <c r="C49" s="178"/>
      <c r="D49" s="178"/>
      <c r="E49" s="178"/>
      <c r="F49" s="178"/>
      <c r="G49" s="178"/>
      <c r="H49" s="178"/>
      <c r="I49" s="178"/>
      <c r="J49" s="179"/>
      <c r="K49" s="79"/>
      <c r="L49" s="79"/>
      <c r="M49" s="79"/>
      <c r="N49" s="77"/>
      <c r="O49" s="79"/>
    </row>
    <row r="50" spans="1:15" ht="18.75" customHeight="1">
      <c r="A50" s="177" t="s">
        <v>21</v>
      </c>
      <c r="B50" s="178"/>
      <c r="C50" s="178"/>
      <c r="D50" s="178"/>
      <c r="E50" s="178"/>
      <c r="F50" s="178"/>
      <c r="G50" s="178"/>
      <c r="H50" s="178"/>
      <c r="I50" s="178"/>
      <c r="J50" s="179"/>
      <c r="K50" s="79"/>
      <c r="L50" s="79"/>
      <c r="M50" s="79"/>
      <c r="N50" s="79"/>
      <c r="O50" s="79"/>
    </row>
    <row r="51" spans="1:15" ht="15">
      <c r="A51" s="80"/>
      <c r="B51" s="81"/>
      <c r="C51" s="82"/>
      <c r="D51" s="82"/>
      <c r="E51" s="83"/>
      <c r="F51" s="83"/>
      <c r="G51" s="83"/>
      <c r="H51" s="83"/>
      <c r="I51" s="83"/>
      <c r="J51" s="83"/>
      <c r="K51" s="83"/>
      <c r="L51" s="83"/>
      <c r="M51" s="83"/>
      <c r="N51" s="83"/>
      <c r="O51" s="83"/>
    </row>
    <row r="52" spans="1:15" ht="15">
      <c r="A52" s="80"/>
      <c r="B52" s="81"/>
      <c r="C52" s="82"/>
      <c r="D52" s="82"/>
      <c r="E52" s="83"/>
      <c r="F52" s="83"/>
      <c r="G52" s="83"/>
      <c r="H52" s="83"/>
      <c r="I52" s="192" t="s">
        <v>15</v>
      </c>
      <c r="J52" s="192"/>
      <c r="K52" s="83"/>
      <c r="L52" s="83"/>
      <c r="M52" s="83"/>
      <c r="N52" s="83"/>
      <c r="O52" s="84"/>
    </row>
    <row r="53" spans="1:15" ht="15">
      <c r="A53" s="80"/>
      <c r="B53" s="85"/>
      <c r="C53" s="80"/>
      <c r="D53" s="86"/>
      <c r="E53" s="86"/>
      <c r="F53" s="86"/>
      <c r="G53" s="80"/>
      <c r="H53" s="86"/>
      <c r="I53" s="86"/>
      <c r="J53" s="80"/>
      <c r="K53" s="86"/>
      <c r="L53" s="86"/>
      <c r="M53" s="86"/>
      <c r="N53" s="86"/>
      <c r="O53" s="86"/>
    </row>
    <row r="54" spans="1:15" ht="15">
      <c r="A54" s="80"/>
      <c r="B54" s="85"/>
      <c r="C54" s="80"/>
      <c r="D54" s="86"/>
      <c r="E54" s="86"/>
      <c r="F54" s="86"/>
      <c r="G54" s="80"/>
      <c r="H54" s="86"/>
      <c r="I54" s="86"/>
      <c r="J54" s="80"/>
      <c r="K54" s="86"/>
      <c r="L54" s="86"/>
      <c r="M54" s="86"/>
      <c r="N54" s="86"/>
      <c r="O54" s="86"/>
    </row>
    <row r="55" spans="1:15" ht="15">
      <c r="A55" s="80"/>
      <c r="B55" s="85"/>
      <c r="C55" s="80"/>
      <c r="D55" s="86"/>
      <c r="E55" s="86"/>
      <c r="F55" s="86"/>
      <c r="G55" s="80"/>
      <c r="H55" s="86"/>
      <c r="I55" s="86"/>
      <c r="J55" s="80"/>
      <c r="K55" s="86"/>
      <c r="L55" s="86"/>
      <c r="M55" s="86"/>
      <c r="N55" s="86"/>
      <c r="O55" s="86"/>
    </row>
    <row r="56" spans="1:15" ht="15.75">
      <c r="A56" s="80"/>
      <c r="B56" s="31" t="s">
        <v>18</v>
      </c>
      <c r="C56" s="32"/>
      <c r="D56" s="87"/>
      <c r="E56" s="50"/>
      <c r="F56" s="50"/>
      <c r="G56" s="50"/>
      <c r="H56" s="193"/>
      <c r="I56" s="193"/>
      <c r="J56" s="143"/>
      <c r="K56" s="143"/>
      <c r="L56" s="191"/>
      <c r="M56" s="191"/>
      <c r="N56" s="86"/>
      <c r="O56" s="86"/>
    </row>
    <row r="57" spans="1:15" ht="19.5">
      <c r="A57" s="28"/>
      <c r="B57" s="31"/>
      <c r="C57" s="31"/>
      <c r="D57" s="52" t="s">
        <v>19</v>
      </c>
      <c r="E57" s="52"/>
      <c r="F57" s="52"/>
      <c r="G57" s="52"/>
      <c r="H57" s="52"/>
      <c r="I57" s="52"/>
      <c r="N57" s="28"/>
      <c r="O57" s="28"/>
    </row>
    <row r="58" spans="1:15" ht="15.75">
      <c r="A58" s="28"/>
      <c r="B58" s="31"/>
      <c r="C58" s="32"/>
      <c r="D58" s="34"/>
      <c r="E58" s="32"/>
      <c r="F58" s="32"/>
      <c r="G58" s="32"/>
      <c r="H58" s="32"/>
      <c r="I58" s="32"/>
      <c r="J58" s="28"/>
      <c r="K58" s="28"/>
      <c r="L58" s="28"/>
      <c r="M58" s="28"/>
      <c r="N58" s="28"/>
      <c r="O58" s="28"/>
    </row>
    <row r="59" spans="1:15" ht="15.75">
      <c r="A59" s="28"/>
      <c r="B59" s="32"/>
      <c r="C59" s="28"/>
      <c r="D59" s="28"/>
      <c r="E59" s="86"/>
      <c r="F59" s="86"/>
      <c r="G59" s="88"/>
      <c r="H59" s="39"/>
      <c r="I59" s="39"/>
      <c r="J59" s="28"/>
      <c r="K59" s="28"/>
      <c r="L59" s="28"/>
      <c r="M59" s="28"/>
      <c r="N59" s="28"/>
      <c r="O59" s="28"/>
    </row>
  </sheetData>
  <sheetProtection/>
  <mergeCells count="21">
    <mergeCell ref="A2:O2"/>
    <mergeCell ref="A3:O3"/>
    <mergeCell ref="A4:O4"/>
    <mergeCell ref="A6:H6"/>
    <mergeCell ref="A7:G7"/>
    <mergeCell ref="A9:A10"/>
    <mergeCell ref="A5:O5"/>
    <mergeCell ref="L7:N7"/>
    <mergeCell ref="D9:D10"/>
    <mergeCell ref="B9:B10"/>
    <mergeCell ref="A49:J49"/>
    <mergeCell ref="G48:J48"/>
    <mergeCell ref="C9:C10"/>
    <mergeCell ref="K9:O9"/>
    <mergeCell ref="A50:J50"/>
    <mergeCell ref="I52:J52"/>
    <mergeCell ref="E9:J9"/>
    <mergeCell ref="J56:K56"/>
    <mergeCell ref="K8:O8"/>
    <mergeCell ref="L56:M56"/>
    <mergeCell ref="H56:I56"/>
  </mergeCells>
  <printOptions/>
  <pageMargins left="0.33" right="0.24" top="1" bottom="0.57" header="0.5" footer="0.5"/>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rgb="FF92D050"/>
  </sheetPr>
  <dimension ref="A1:O23"/>
  <sheetViews>
    <sheetView zoomScalePageLayoutView="0" workbookViewId="0" topLeftCell="A1">
      <selection activeCell="H22" sqref="H22:M22"/>
    </sheetView>
  </sheetViews>
  <sheetFormatPr defaultColWidth="9.140625" defaultRowHeight="12.75"/>
  <cols>
    <col min="1" max="1" width="4.00390625" style="20" customWidth="1"/>
    <col min="2" max="2" width="35.7109375" style="20" customWidth="1"/>
    <col min="3" max="6" width="8.8515625" style="20" customWidth="1"/>
    <col min="7" max="7" width="10.8515625" style="20" customWidth="1"/>
    <col min="8" max="9" width="8.8515625" style="20" customWidth="1"/>
    <col min="10" max="10" width="10.421875" style="20" customWidth="1"/>
    <col min="11" max="11" width="8.8515625" style="20" customWidth="1"/>
    <col min="12" max="12" width="11.00390625" style="20" customWidth="1"/>
    <col min="13" max="13" width="10.7109375" style="20" customWidth="1"/>
    <col min="14" max="14" width="8.8515625" style="20" customWidth="1"/>
    <col min="15" max="15" width="10.140625" style="20" customWidth="1"/>
  </cols>
  <sheetData>
    <row r="1" spans="1:15" ht="15.75">
      <c r="A1" s="28"/>
      <c r="B1" s="32"/>
      <c r="C1" s="28"/>
      <c r="D1" s="28"/>
      <c r="E1" s="28"/>
      <c r="F1" s="28"/>
      <c r="G1" s="39"/>
      <c r="H1" s="39"/>
      <c r="I1" s="39"/>
      <c r="J1" s="28"/>
      <c r="K1" s="28"/>
      <c r="L1" s="28"/>
      <c r="M1" s="28"/>
      <c r="N1" s="28"/>
      <c r="O1" s="28"/>
    </row>
    <row r="2" spans="1:15" ht="15">
      <c r="A2" s="181" t="s">
        <v>32</v>
      </c>
      <c r="B2" s="181"/>
      <c r="C2" s="181"/>
      <c r="D2" s="181"/>
      <c r="E2" s="181"/>
      <c r="F2" s="181"/>
      <c r="G2" s="181"/>
      <c r="H2" s="181"/>
      <c r="I2" s="181"/>
      <c r="J2" s="181"/>
      <c r="K2" s="181"/>
      <c r="L2" s="181"/>
      <c r="M2" s="181"/>
      <c r="N2" s="181"/>
      <c r="O2" s="181"/>
    </row>
    <row r="3" spans="1:15" ht="15">
      <c r="A3" s="198" t="str">
        <f>kopsavilkums!B19</f>
        <v>Apsardzes, ugundzēsības signalizācijas</v>
      </c>
      <c r="B3" s="199"/>
      <c r="C3" s="199"/>
      <c r="D3" s="199"/>
      <c r="E3" s="199"/>
      <c r="F3" s="199"/>
      <c r="G3" s="199"/>
      <c r="H3" s="199"/>
      <c r="I3" s="199"/>
      <c r="J3" s="199"/>
      <c r="K3" s="199"/>
      <c r="L3" s="199"/>
      <c r="M3" s="199"/>
      <c r="N3" s="199"/>
      <c r="O3" s="199"/>
    </row>
    <row r="4" spans="1:15" ht="15">
      <c r="A4" s="182" t="s">
        <v>2</v>
      </c>
      <c r="B4" s="182"/>
      <c r="C4" s="182"/>
      <c r="D4" s="182"/>
      <c r="E4" s="182"/>
      <c r="F4" s="182"/>
      <c r="G4" s="182"/>
      <c r="H4" s="182"/>
      <c r="I4" s="182"/>
      <c r="J4" s="182"/>
      <c r="K4" s="182"/>
      <c r="L4" s="182"/>
      <c r="M4" s="182"/>
      <c r="N4" s="182"/>
      <c r="O4" s="182"/>
    </row>
    <row r="5" spans="1:15" ht="13.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ht="15">
      <c r="A6" s="163" t="str">
        <f>koptāme!A7</f>
        <v>Būves adrese: Zeļļu iela 8, Rīga</v>
      </c>
      <c r="B6" s="163"/>
      <c r="C6" s="163"/>
      <c r="D6" s="163"/>
      <c r="E6" s="163"/>
      <c r="F6" s="163"/>
      <c r="G6" s="163"/>
      <c r="H6" s="163"/>
      <c r="I6" s="55"/>
      <c r="J6" s="55"/>
      <c r="K6" s="55"/>
      <c r="L6" s="55"/>
      <c r="M6" s="55"/>
      <c r="N6" s="55"/>
      <c r="O6" s="55"/>
    </row>
    <row r="7" spans="1:15" ht="15">
      <c r="A7" s="163" t="str">
        <f>3!A7:G7</f>
        <v>Tāme sastādīta 2015.gada tirgus cenās pamatojoties uz AR daļas rasējumiem</v>
      </c>
      <c r="B7" s="163"/>
      <c r="C7" s="163"/>
      <c r="D7" s="163"/>
      <c r="E7" s="163"/>
      <c r="F7" s="163"/>
      <c r="G7" s="163"/>
      <c r="H7" s="32"/>
      <c r="I7" s="55"/>
      <c r="J7" s="55"/>
      <c r="K7" s="55"/>
      <c r="L7" s="183" t="s">
        <v>46</v>
      </c>
      <c r="M7" s="183"/>
      <c r="N7" s="183"/>
      <c r="O7" s="56"/>
    </row>
    <row r="8" spans="1:15" ht="15">
      <c r="A8" s="57"/>
      <c r="B8" s="15"/>
      <c r="C8" s="58"/>
      <c r="D8" s="58"/>
      <c r="E8" s="58"/>
      <c r="F8" s="58"/>
      <c r="G8" s="58"/>
      <c r="H8" s="58"/>
      <c r="I8" s="58"/>
      <c r="J8" s="58"/>
      <c r="K8" s="184"/>
      <c r="L8" s="184"/>
      <c r="M8" s="184"/>
      <c r="N8" s="184"/>
      <c r="O8" s="184"/>
    </row>
    <row r="9" spans="1:15" ht="14.25" customHeight="1">
      <c r="A9" s="188" t="s">
        <v>3</v>
      </c>
      <c r="B9" s="180" t="s">
        <v>4</v>
      </c>
      <c r="C9" s="176" t="s">
        <v>41</v>
      </c>
      <c r="D9" s="194" t="s">
        <v>0</v>
      </c>
      <c r="E9" s="187" t="s">
        <v>5</v>
      </c>
      <c r="F9" s="174"/>
      <c r="G9" s="174"/>
      <c r="H9" s="174"/>
      <c r="I9" s="174"/>
      <c r="J9" s="175"/>
      <c r="K9" s="174" t="s">
        <v>6</v>
      </c>
      <c r="L9" s="174"/>
      <c r="M9" s="174"/>
      <c r="N9" s="174"/>
      <c r="O9" s="175"/>
    </row>
    <row r="10" spans="1:15" ht="120.75"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2" customFormat="1" ht="15">
      <c r="A11" s="69">
        <v>1</v>
      </c>
      <c r="B11" s="69">
        <v>2</v>
      </c>
      <c r="C11" s="44">
        <v>3</v>
      </c>
      <c r="D11" s="102">
        <v>4</v>
      </c>
      <c r="E11" s="102">
        <v>5</v>
      </c>
      <c r="F11" s="102">
        <v>6</v>
      </c>
      <c r="G11" s="102">
        <v>7</v>
      </c>
      <c r="H11" s="102">
        <v>8</v>
      </c>
      <c r="I11" s="102">
        <v>9</v>
      </c>
      <c r="J11" s="102">
        <v>10</v>
      </c>
      <c r="K11" s="102">
        <v>11</v>
      </c>
      <c r="L11" s="102">
        <v>12</v>
      </c>
      <c r="M11" s="102">
        <v>13</v>
      </c>
      <c r="N11" s="102">
        <v>14</v>
      </c>
      <c r="O11" s="102">
        <v>15</v>
      </c>
    </row>
    <row r="12" spans="1:15" ht="60">
      <c r="A12" s="70">
        <v>1</v>
      </c>
      <c r="B12" s="109" t="s">
        <v>234</v>
      </c>
      <c r="C12" s="66" t="s">
        <v>54</v>
      </c>
      <c r="D12" s="66">
        <v>1</v>
      </c>
      <c r="E12" s="71"/>
      <c r="F12" s="71"/>
      <c r="G12" s="90"/>
      <c r="H12" s="72"/>
      <c r="I12" s="72"/>
      <c r="J12" s="90"/>
      <c r="K12" s="90"/>
      <c r="L12" s="90"/>
      <c r="M12" s="90"/>
      <c r="N12" s="90"/>
      <c r="O12" s="90"/>
    </row>
    <row r="13" spans="1:15" ht="18.75" customHeight="1">
      <c r="A13" s="70"/>
      <c r="B13" s="73"/>
      <c r="C13" s="66"/>
      <c r="D13" s="66"/>
      <c r="E13" s="71"/>
      <c r="F13" s="71"/>
      <c r="G13" s="71"/>
      <c r="H13" s="72"/>
      <c r="I13" s="72"/>
      <c r="J13" s="71"/>
      <c r="K13" s="71"/>
      <c r="L13" s="71"/>
      <c r="M13" s="71"/>
      <c r="N13" s="71"/>
      <c r="O13" s="71"/>
    </row>
    <row r="14" spans="1:15" ht="18.75" customHeight="1">
      <c r="A14" s="75"/>
      <c r="B14" s="76"/>
      <c r="C14" s="76"/>
      <c r="D14" s="76"/>
      <c r="E14" s="76"/>
      <c r="F14" s="76"/>
      <c r="G14" s="190" t="s">
        <v>1</v>
      </c>
      <c r="H14" s="190"/>
      <c r="I14" s="190"/>
      <c r="J14" s="190"/>
      <c r="K14" s="78"/>
      <c r="L14" s="78"/>
      <c r="M14" s="78"/>
      <c r="N14" s="78"/>
      <c r="O14" s="79"/>
    </row>
    <row r="15" spans="1:15" ht="18.75" customHeight="1">
      <c r="A15" s="177" t="s">
        <v>25</v>
      </c>
      <c r="B15" s="178"/>
      <c r="C15" s="178"/>
      <c r="D15" s="178"/>
      <c r="E15" s="178"/>
      <c r="F15" s="178"/>
      <c r="G15" s="178"/>
      <c r="H15" s="178"/>
      <c r="I15" s="178"/>
      <c r="J15" s="179"/>
      <c r="K15" s="79"/>
      <c r="L15" s="79"/>
      <c r="M15" s="79"/>
      <c r="N15" s="77"/>
      <c r="O15" s="79"/>
    </row>
    <row r="16" spans="1:15" ht="18.75" customHeight="1">
      <c r="A16" s="177" t="s">
        <v>21</v>
      </c>
      <c r="B16" s="178"/>
      <c r="C16" s="178"/>
      <c r="D16" s="178"/>
      <c r="E16" s="178"/>
      <c r="F16" s="178"/>
      <c r="G16" s="178"/>
      <c r="H16" s="178"/>
      <c r="I16" s="178"/>
      <c r="J16" s="179"/>
      <c r="K16" s="79"/>
      <c r="L16" s="79"/>
      <c r="M16" s="79"/>
      <c r="N16" s="79"/>
      <c r="O16" s="79"/>
    </row>
    <row r="17" spans="1:15" ht="15">
      <c r="A17" s="80"/>
      <c r="B17" s="81"/>
      <c r="C17" s="82"/>
      <c r="D17" s="82"/>
      <c r="E17" s="83"/>
      <c r="F17" s="83"/>
      <c r="G17" s="83"/>
      <c r="H17" s="83"/>
      <c r="I17" s="83"/>
      <c r="J17" s="83"/>
      <c r="K17" s="83"/>
      <c r="L17" s="83"/>
      <c r="M17" s="83"/>
      <c r="N17" s="83"/>
      <c r="O17" s="83"/>
    </row>
    <row r="18" spans="1:15" ht="15">
      <c r="A18" s="80"/>
      <c r="B18" s="81"/>
      <c r="C18" s="82"/>
      <c r="D18" s="82"/>
      <c r="E18" s="83"/>
      <c r="F18" s="83"/>
      <c r="G18" s="83"/>
      <c r="H18" s="83"/>
      <c r="I18" s="192" t="s">
        <v>15</v>
      </c>
      <c r="J18" s="192"/>
      <c r="K18" s="83"/>
      <c r="L18" s="83"/>
      <c r="M18" s="83"/>
      <c r="N18" s="83"/>
      <c r="O18" s="84"/>
    </row>
    <row r="19" spans="1:15" ht="15">
      <c r="A19" s="80"/>
      <c r="B19" s="85"/>
      <c r="C19" s="80"/>
      <c r="D19" s="86"/>
      <c r="E19" s="86"/>
      <c r="F19" s="86"/>
      <c r="G19" s="80"/>
      <c r="H19" s="86"/>
      <c r="I19" s="86"/>
      <c r="J19" s="80"/>
      <c r="K19" s="86"/>
      <c r="L19" s="86"/>
      <c r="M19" s="86"/>
      <c r="N19" s="86"/>
      <c r="O19" s="86"/>
    </row>
    <row r="20" spans="1:15" ht="15">
      <c r="A20" s="80"/>
      <c r="B20" s="85"/>
      <c r="C20" s="80"/>
      <c r="D20" s="86"/>
      <c r="E20" s="86"/>
      <c r="F20" s="86"/>
      <c r="G20" s="80"/>
      <c r="H20" s="86"/>
      <c r="I20" s="86"/>
      <c r="J20" s="80"/>
      <c r="K20" s="86"/>
      <c r="L20" s="86"/>
      <c r="M20" s="86"/>
      <c r="N20" s="86"/>
      <c r="O20" s="86"/>
    </row>
    <row r="21" spans="1:15" ht="15">
      <c r="A21" s="80"/>
      <c r="B21" s="85"/>
      <c r="C21" s="80"/>
      <c r="D21" s="86"/>
      <c r="E21" s="86"/>
      <c r="F21" s="86"/>
      <c r="G21" s="80"/>
      <c r="H21" s="86"/>
      <c r="I21" s="86"/>
      <c r="J21" s="80"/>
      <c r="K21" s="86"/>
      <c r="L21" s="86"/>
      <c r="M21" s="86"/>
      <c r="N21" s="86"/>
      <c r="O21" s="86"/>
    </row>
    <row r="22" spans="1:15" ht="15.75">
      <c r="A22" s="80"/>
      <c r="B22" s="31" t="s">
        <v>18</v>
      </c>
      <c r="C22" s="32"/>
      <c r="D22" s="87"/>
      <c r="E22" s="50"/>
      <c r="F22" s="50"/>
      <c r="G22" s="50"/>
      <c r="H22" s="193"/>
      <c r="I22" s="193"/>
      <c r="J22" s="143"/>
      <c r="K22" s="143"/>
      <c r="L22" s="191"/>
      <c r="M22" s="191"/>
      <c r="N22" s="86"/>
      <c r="O22" s="86"/>
    </row>
    <row r="23" spans="1:15" ht="19.5">
      <c r="A23" s="28"/>
      <c r="B23" s="31"/>
      <c r="C23" s="31"/>
      <c r="D23" s="52" t="s">
        <v>19</v>
      </c>
      <c r="E23" s="52"/>
      <c r="F23" s="52"/>
      <c r="G23" s="52"/>
      <c r="H23" s="52"/>
      <c r="I23" s="52"/>
      <c r="N23" s="28"/>
      <c r="O23" s="28"/>
    </row>
  </sheetData>
  <sheetProtection/>
  <mergeCells count="21">
    <mergeCell ref="A2:O2"/>
    <mergeCell ref="A3:O3"/>
    <mergeCell ref="A4:O4"/>
    <mergeCell ref="A6:H6"/>
    <mergeCell ref="A7:G7"/>
    <mergeCell ref="A9:A10"/>
    <mergeCell ref="A5:O5"/>
    <mergeCell ref="L7:N7"/>
    <mergeCell ref="D9:D10"/>
    <mergeCell ref="B9:B10"/>
    <mergeCell ref="A15:J15"/>
    <mergeCell ref="G14:J14"/>
    <mergeCell ref="C9:C10"/>
    <mergeCell ref="K9:O9"/>
    <mergeCell ref="A16:J16"/>
    <mergeCell ref="I18:J18"/>
    <mergeCell ref="E9:J9"/>
    <mergeCell ref="J22:K22"/>
    <mergeCell ref="K8:O8"/>
    <mergeCell ref="L22:M22"/>
    <mergeCell ref="H22:I22"/>
  </mergeCells>
  <printOptions/>
  <pageMargins left="0.54" right="0.31" top="1" bottom="1" header="0.5" footer="0.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tabColor rgb="FF92D050"/>
  </sheetPr>
  <dimension ref="A1:O24"/>
  <sheetViews>
    <sheetView zoomScalePageLayoutView="0" workbookViewId="0" topLeftCell="A1">
      <selection activeCell="S15" sqref="S15"/>
    </sheetView>
  </sheetViews>
  <sheetFormatPr defaultColWidth="9.140625" defaultRowHeight="12.75"/>
  <cols>
    <col min="1" max="1" width="3.7109375" style="20" customWidth="1"/>
    <col min="2" max="2" width="35.140625" style="20" customWidth="1"/>
    <col min="3" max="9" width="8.8515625" style="20" customWidth="1"/>
    <col min="10" max="10" width="10.140625" style="20" customWidth="1"/>
    <col min="11" max="11" width="8.8515625" style="20" customWidth="1"/>
    <col min="12" max="12" width="10.7109375" style="20" customWidth="1"/>
    <col min="13" max="13" width="10.421875" style="20" customWidth="1"/>
    <col min="14" max="14" width="8.8515625" style="20" customWidth="1"/>
    <col min="15" max="15" width="11.00390625" style="20" customWidth="1"/>
  </cols>
  <sheetData>
    <row r="1" spans="1:15" ht="15.75">
      <c r="A1" s="28"/>
      <c r="B1" s="32"/>
      <c r="C1" s="28"/>
      <c r="D1" s="28"/>
      <c r="E1" s="28"/>
      <c r="F1" s="28"/>
      <c r="G1" s="39"/>
      <c r="H1" s="39"/>
      <c r="I1" s="39"/>
      <c r="J1" s="28"/>
      <c r="K1" s="28"/>
      <c r="L1" s="28"/>
      <c r="M1" s="28"/>
      <c r="N1" s="28"/>
      <c r="O1" s="28"/>
    </row>
    <row r="2" spans="1:15" ht="15">
      <c r="A2" s="181" t="s">
        <v>33</v>
      </c>
      <c r="B2" s="181"/>
      <c r="C2" s="181"/>
      <c r="D2" s="181"/>
      <c r="E2" s="181"/>
      <c r="F2" s="181"/>
      <c r="G2" s="181"/>
      <c r="H2" s="181"/>
      <c r="I2" s="181"/>
      <c r="J2" s="181"/>
      <c r="K2" s="181"/>
      <c r="L2" s="181"/>
      <c r="M2" s="181"/>
      <c r="N2" s="181"/>
      <c r="O2" s="181"/>
    </row>
    <row r="3" spans="1:15" ht="15">
      <c r="A3" s="200" t="str">
        <f>kopsavilkums!B20</f>
        <v>Santehniskie darbi</v>
      </c>
      <c r="B3" s="181"/>
      <c r="C3" s="181"/>
      <c r="D3" s="181"/>
      <c r="E3" s="181"/>
      <c r="F3" s="181"/>
      <c r="G3" s="181"/>
      <c r="H3" s="181"/>
      <c r="I3" s="181"/>
      <c r="J3" s="181"/>
      <c r="K3" s="181"/>
      <c r="L3" s="181"/>
      <c r="M3" s="181"/>
      <c r="N3" s="181"/>
      <c r="O3" s="181"/>
    </row>
    <row r="4" spans="1:15" ht="15">
      <c r="A4" s="182" t="s">
        <v>2</v>
      </c>
      <c r="B4" s="182"/>
      <c r="C4" s="182"/>
      <c r="D4" s="182"/>
      <c r="E4" s="182"/>
      <c r="F4" s="182"/>
      <c r="G4" s="182"/>
      <c r="H4" s="182"/>
      <c r="I4" s="182"/>
      <c r="J4" s="182"/>
      <c r="K4" s="182"/>
      <c r="L4" s="182"/>
      <c r="M4" s="182"/>
      <c r="N4" s="182"/>
      <c r="O4" s="182"/>
    </row>
    <row r="5" spans="1:15" ht="13.5" customHeight="1">
      <c r="A5" s="189" t="str">
        <f>koptāme!A6</f>
        <v>Būves nosaukums: LU fizikas un matemātikas fakultātes laboratorijas korpusa ēkas 1.stāva vienkāršotā atjaunošana</v>
      </c>
      <c r="B5" s="189"/>
      <c r="C5" s="189"/>
      <c r="D5" s="189"/>
      <c r="E5" s="189"/>
      <c r="F5" s="189"/>
      <c r="G5" s="189"/>
      <c r="H5" s="189"/>
      <c r="I5" s="189"/>
      <c r="J5" s="189"/>
      <c r="K5" s="189"/>
      <c r="L5" s="189"/>
      <c r="M5" s="189"/>
      <c r="N5" s="189"/>
      <c r="O5" s="189"/>
    </row>
    <row r="6" spans="1:15" ht="15">
      <c r="A6" s="163" t="str">
        <f>koptāme!A7</f>
        <v>Būves adrese: Zeļļu iela 8, Rīga</v>
      </c>
      <c r="B6" s="163"/>
      <c r="C6" s="163"/>
      <c r="D6" s="163"/>
      <c r="E6" s="163"/>
      <c r="F6" s="163"/>
      <c r="G6" s="163"/>
      <c r="H6" s="163"/>
      <c r="I6" s="55"/>
      <c r="J6" s="55"/>
      <c r="K6" s="55"/>
      <c r="L6" s="55"/>
      <c r="M6" s="55"/>
      <c r="N6" s="55"/>
      <c r="O6" s="55"/>
    </row>
    <row r="7" spans="1:15" ht="15">
      <c r="A7" s="163" t="str">
        <f>3!A7:G7</f>
        <v>Tāme sastādīta 2015.gada tirgus cenās pamatojoties uz AR daļas rasējumiem</v>
      </c>
      <c r="B7" s="163"/>
      <c r="C7" s="163"/>
      <c r="D7" s="163"/>
      <c r="E7" s="163"/>
      <c r="F7" s="163"/>
      <c r="G7" s="163"/>
      <c r="H7" s="32"/>
      <c r="I7" s="55"/>
      <c r="J7" s="55"/>
      <c r="K7" s="55"/>
      <c r="L7" s="183" t="s">
        <v>46</v>
      </c>
      <c r="M7" s="183"/>
      <c r="N7" s="183"/>
      <c r="O7" s="56"/>
    </row>
    <row r="8" spans="1:15" ht="15">
      <c r="A8" s="57"/>
      <c r="B8" s="15"/>
      <c r="C8" s="58"/>
      <c r="D8" s="58"/>
      <c r="E8" s="58"/>
      <c r="F8" s="58"/>
      <c r="G8" s="58"/>
      <c r="H8" s="58"/>
      <c r="I8" s="58"/>
      <c r="J8" s="58"/>
      <c r="K8" s="184"/>
      <c r="L8" s="184"/>
      <c r="M8" s="184"/>
      <c r="N8" s="184"/>
      <c r="O8" s="184"/>
    </row>
    <row r="9" spans="1:15" ht="14.25" customHeight="1">
      <c r="A9" s="188" t="s">
        <v>3</v>
      </c>
      <c r="B9" s="180" t="s">
        <v>4</v>
      </c>
      <c r="C9" s="176" t="s">
        <v>41</v>
      </c>
      <c r="D9" s="194" t="s">
        <v>0</v>
      </c>
      <c r="E9" s="187" t="s">
        <v>5</v>
      </c>
      <c r="F9" s="174"/>
      <c r="G9" s="174"/>
      <c r="H9" s="174"/>
      <c r="I9" s="174"/>
      <c r="J9" s="175"/>
      <c r="K9" s="174" t="s">
        <v>6</v>
      </c>
      <c r="L9" s="174"/>
      <c r="M9" s="174"/>
      <c r="N9" s="174"/>
      <c r="O9" s="175"/>
    </row>
    <row r="10" spans="1:15" ht="102.75" customHeight="1">
      <c r="A10" s="188"/>
      <c r="B10" s="180"/>
      <c r="C10" s="176"/>
      <c r="D10" s="194"/>
      <c r="E10" s="60" t="s">
        <v>7</v>
      </c>
      <c r="F10" s="60" t="s">
        <v>42</v>
      </c>
      <c r="G10" s="59" t="s">
        <v>38</v>
      </c>
      <c r="H10" s="59" t="s">
        <v>39</v>
      </c>
      <c r="I10" s="59" t="s">
        <v>43</v>
      </c>
      <c r="J10" s="59" t="s">
        <v>44</v>
      </c>
      <c r="K10" s="59" t="s">
        <v>8</v>
      </c>
      <c r="L10" s="59" t="s">
        <v>38</v>
      </c>
      <c r="M10" s="59" t="s">
        <v>39</v>
      </c>
      <c r="N10" s="59" t="s">
        <v>43</v>
      </c>
      <c r="O10" s="59" t="s">
        <v>44</v>
      </c>
    </row>
    <row r="11" spans="1:15" s="12" customFormat="1" ht="15">
      <c r="A11" s="69">
        <v>1</v>
      </c>
      <c r="B11" s="69">
        <v>2</v>
      </c>
      <c r="C11" s="44">
        <v>3</v>
      </c>
      <c r="D11" s="102">
        <v>4</v>
      </c>
      <c r="E11" s="102">
        <v>5</v>
      </c>
      <c r="F11" s="102">
        <v>6</v>
      </c>
      <c r="G11" s="102">
        <v>7</v>
      </c>
      <c r="H11" s="102">
        <v>8</v>
      </c>
      <c r="I11" s="102">
        <v>9</v>
      </c>
      <c r="J11" s="102">
        <v>10</v>
      </c>
      <c r="K11" s="102">
        <v>11</v>
      </c>
      <c r="L11" s="102">
        <v>12</v>
      </c>
      <c r="M11" s="102">
        <v>13</v>
      </c>
      <c r="N11" s="102">
        <v>14</v>
      </c>
      <c r="O11" s="102">
        <v>15</v>
      </c>
    </row>
    <row r="12" spans="1:15" ht="30">
      <c r="A12" s="64">
        <v>1</v>
      </c>
      <c r="B12" s="74" t="s">
        <v>160</v>
      </c>
      <c r="C12" s="66" t="s">
        <v>159</v>
      </c>
      <c r="D12" s="66">
        <v>6</v>
      </c>
      <c r="E12" s="67"/>
      <c r="F12" s="67"/>
      <c r="G12" s="90"/>
      <c r="H12" s="91"/>
      <c r="I12" s="91"/>
      <c r="J12" s="90"/>
      <c r="K12" s="90"/>
      <c r="L12" s="90"/>
      <c r="M12" s="90"/>
      <c r="N12" s="90"/>
      <c r="O12" s="90"/>
    </row>
    <row r="13" spans="1:15" ht="30">
      <c r="A13" s="70">
        <v>2</v>
      </c>
      <c r="B13" s="124" t="s">
        <v>179</v>
      </c>
      <c r="C13" s="66" t="s">
        <v>55</v>
      </c>
      <c r="D13" s="66">
        <v>3</v>
      </c>
      <c r="E13" s="71"/>
      <c r="F13" s="71"/>
      <c r="G13" s="90"/>
      <c r="H13" s="72"/>
      <c r="I13" s="72"/>
      <c r="J13" s="90"/>
      <c r="K13" s="90"/>
      <c r="L13" s="90"/>
      <c r="M13" s="90"/>
      <c r="N13" s="90"/>
      <c r="O13" s="90"/>
    </row>
    <row r="14" spans="1:15" ht="30">
      <c r="A14" s="70">
        <v>3</v>
      </c>
      <c r="B14" s="74" t="s">
        <v>226</v>
      </c>
      <c r="C14" s="66" t="s">
        <v>55</v>
      </c>
      <c r="D14" s="66">
        <v>9</v>
      </c>
      <c r="E14" s="71"/>
      <c r="F14" s="71"/>
      <c r="G14" s="90"/>
      <c r="H14" s="72"/>
      <c r="I14" s="72"/>
      <c r="J14" s="90"/>
      <c r="K14" s="90"/>
      <c r="L14" s="90"/>
      <c r="M14" s="90"/>
      <c r="N14" s="90"/>
      <c r="O14" s="90"/>
    </row>
    <row r="15" spans="1:15" ht="18.75" customHeight="1">
      <c r="A15" s="75"/>
      <c r="B15" s="76"/>
      <c r="C15" s="76"/>
      <c r="D15" s="76"/>
      <c r="E15" s="76"/>
      <c r="F15" s="76"/>
      <c r="G15" s="190" t="s">
        <v>1</v>
      </c>
      <c r="H15" s="190"/>
      <c r="I15" s="190"/>
      <c r="J15" s="190"/>
      <c r="K15" s="78"/>
      <c r="L15" s="78"/>
      <c r="M15" s="78"/>
      <c r="N15" s="78"/>
      <c r="O15" s="79"/>
    </row>
    <row r="16" spans="1:15" ht="18.75" customHeight="1">
      <c r="A16" s="177" t="s">
        <v>25</v>
      </c>
      <c r="B16" s="178"/>
      <c r="C16" s="178"/>
      <c r="D16" s="178"/>
      <c r="E16" s="178"/>
      <c r="F16" s="178"/>
      <c r="G16" s="178"/>
      <c r="H16" s="178"/>
      <c r="I16" s="178"/>
      <c r="J16" s="179"/>
      <c r="K16" s="79"/>
      <c r="L16" s="79"/>
      <c r="M16" s="79"/>
      <c r="N16" s="77"/>
      <c r="O16" s="79"/>
    </row>
    <row r="17" spans="1:15" ht="18.75" customHeight="1">
      <c r="A17" s="177" t="s">
        <v>21</v>
      </c>
      <c r="B17" s="178"/>
      <c r="C17" s="178"/>
      <c r="D17" s="178"/>
      <c r="E17" s="178"/>
      <c r="F17" s="178"/>
      <c r="G17" s="178"/>
      <c r="H17" s="178"/>
      <c r="I17" s="178"/>
      <c r="J17" s="179"/>
      <c r="K17" s="79"/>
      <c r="L17" s="79"/>
      <c r="M17" s="79"/>
      <c r="N17" s="79"/>
      <c r="O17" s="79"/>
    </row>
    <row r="18" spans="1:15" ht="15">
      <c r="A18" s="80"/>
      <c r="B18" s="81"/>
      <c r="C18" s="82"/>
      <c r="D18" s="82"/>
      <c r="E18" s="83"/>
      <c r="F18" s="83"/>
      <c r="G18" s="83"/>
      <c r="H18" s="83"/>
      <c r="I18" s="83"/>
      <c r="J18" s="83"/>
      <c r="K18" s="83"/>
      <c r="L18" s="83"/>
      <c r="M18" s="83"/>
      <c r="N18" s="83"/>
      <c r="O18" s="83"/>
    </row>
    <row r="19" spans="1:15" ht="15">
      <c r="A19" s="80"/>
      <c r="B19" s="81"/>
      <c r="C19" s="82"/>
      <c r="D19" s="82"/>
      <c r="E19" s="83"/>
      <c r="F19" s="83"/>
      <c r="G19" s="83"/>
      <c r="H19" s="83"/>
      <c r="I19" s="192" t="s">
        <v>15</v>
      </c>
      <c r="J19" s="192"/>
      <c r="K19" s="83"/>
      <c r="L19" s="83"/>
      <c r="M19" s="83"/>
      <c r="N19" s="83"/>
      <c r="O19" s="84"/>
    </row>
    <row r="20" spans="1:15" ht="15">
      <c r="A20" s="80"/>
      <c r="B20" s="85"/>
      <c r="C20" s="80"/>
      <c r="D20" s="86"/>
      <c r="E20" s="86"/>
      <c r="F20" s="86"/>
      <c r="G20" s="80"/>
      <c r="H20" s="86"/>
      <c r="I20" s="86"/>
      <c r="J20" s="80"/>
      <c r="K20" s="86"/>
      <c r="L20" s="86"/>
      <c r="M20" s="86"/>
      <c r="N20" s="86"/>
      <c r="O20" s="86"/>
    </row>
    <row r="21" spans="1:15" ht="15">
      <c r="A21" s="80"/>
      <c r="B21" s="85"/>
      <c r="C21" s="80"/>
      <c r="D21" s="86"/>
      <c r="E21" s="86"/>
      <c r="F21" s="86"/>
      <c r="G21" s="80"/>
      <c r="H21" s="86"/>
      <c r="I21" s="86"/>
      <c r="J21" s="80"/>
      <c r="K21" s="86"/>
      <c r="L21" s="86"/>
      <c r="M21" s="86"/>
      <c r="N21" s="86"/>
      <c r="O21" s="86"/>
    </row>
    <row r="22" spans="1:15" ht="15">
      <c r="A22" s="80"/>
      <c r="B22" s="85"/>
      <c r="C22" s="80"/>
      <c r="D22" s="86"/>
      <c r="E22" s="86"/>
      <c r="F22" s="86"/>
      <c r="G22" s="80"/>
      <c r="H22" s="86"/>
      <c r="I22" s="86"/>
      <c r="J22" s="80"/>
      <c r="K22" s="86"/>
      <c r="L22" s="86"/>
      <c r="M22" s="86"/>
      <c r="N22" s="86"/>
      <c r="O22" s="86"/>
    </row>
    <row r="23" spans="1:15" ht="15.75">
      <c r="A23" s="80"/>
      <c r="B23" s="31" t="s">
        <v>18</v>
      </c>
      <c r="C23" s="32"/>
      <c r="D23" s="87"/>
      <c r="E23" s="50"/>
      <c r="F23" s="50"/>
      <c r="G23" s="50"/>
      <c r="H23" s="193"/>
      <c r="I23" s="193"/>
      <c r="J23" s="143"/>
      <c r="K23" s="143"/>
      <c r="L23" s="191"/>
      <c r="M23" s="191"/>
      <c r="N23" s="86"/>
      <c r="O23" s="86"/>
    </row>
    <row r="24" spans="1:15" ht="19.5">
      <c r="A24" s="28"/>
      <c r="B24" s="31"/>
      <c r="C24" s="31"/>
      <c r="D24" s="52" t="s">
        <v>19</v>
      </c>
      <c r="E24" s="52"/>
      <c r="F24" s="52"/>
      <c r="G24" s="52"/>
      <c r="H24" s="52"/>
      <c r="I24" s="52"/>
      <c r="N24" s="28"/>
      <c r="O24" s="28"/>
    </row>
  </sheetData>
  <sheetProtection/>
  <mergeCells count="21">
    <mergeCell ref="A2:O2"/>
    <mergeCell ref="A3:O3"/>
    <mergeCell ref="A4:O4"/>
    <mergeCell ref="A6:H6"/>
    <mergeCell ref="A7:G7"/>
    <mergeCell ref="A9:A10"/>
    <mergeCell ref="A5:O5"/>
    <mergeCell ref="L7:N7"/>
    <mergeCell ref="D9:D10"/>
    <mergeCell ref="B9:B10"/>
    <mergeCell ref="A16:J16"/>
    <mergeCell ref="G15:J15"/>
    <mergeCell ref="C9:C10"/>
    <mergeCell ref="K9:O9"/>
    <mergeCell ref="A17:J17"/>
    <mergeCell ref="I19:J19"/>
    <mergeCell ref="E9:J9"/>
    <mergeCell ref="J23:K23"/>
    <mergeCell ref="K8:O8"/>
    <mergeCell ref="L23:M23"/>
    <mergeCell ref="H23:I23"/>
  </mergeCells>
  <printOptions/>
  <pageMargins left="0.59" right="0.33"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Ainars Liepa</dc:creator>
  <cp:keywords/>
  <dc:description/>
  <cp:lastModifiedBy>u</cp:lastModifiedBy>
  <cp:lastPrinted>2015-07-30T15:24:30Z</cp:lastPrinted>
  <dcterms:created xsi:type="dcterms:W3CDTF">1996-10-14T23:33:28Z</dcterms:created>
  <dcterms:modified xsi:type="dcterms:W3CDTF">2015-08-31T13:07:39Z</dcterms:modified>
  <cp:category/>
  <cp:version/>
  <cp:contentType/>
  <cp:contentStatus/>
</cp:coreProperties>
</file>